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0" windowWidth="11940" windowHeight="6900" tabRatio="739" activeTab="3"/>
  </bookViews>
  <sheets>
    <sheet name="Tabellen" sheetId="1" r:id="rId1"/>
    <sheet name="Eingabe" sheetId="2" r:id="rId2"/>
    <sheet name="Mannschaft" sheetId="3" r:id="rId3"/>
    <sheet name="Einzel" sheetId="4" r:id="rId4"/>
    <sheet name="60m" sheetId="5" r:id="rId5"/>
    <sheet name="2000m" sheetId="6" r:id="rId6"/>
    <sheet name="Wurf" sheetId="7" r:id="rId7"/>
    <sheet name="Weit" sheetId="8" r:id="rId8"/>
    <sheet name="Vorgaben" sheetId="9" r:id="rId9"/>
    <sheet name="Liste 1" sheetId="10" r:id="rId10"/>
    <sheet name="Liste 2" sheetId="11" r:id="rId11"/>
    <sheet name="Liste 3" sheetId="12" r:id="rId12"/>
  </sheets>
  <definedNames>
    <definedName name="_100m">'Tabellen'!#REF!</definedName>
    <definedName name="_1500m">'Tabellen'!$A$2:$B$871</definedName>
    <definedName name="_2000m">'Tabellen'!$P$1:$T$1151</definedName>
    <definedName name="_60m">'Tabellen'!$M$2:$N$363</definedName>
    <definedName name="Ball">'Tabellen'!$J$2:$K$194</definedName>
    <definedName name="_xlnm.Print_Area" localSheetId="4">'60m'!$A$1:$H$53</definedName>
    <definedName name="_xlnm.Print_Area" localSheetId="3">'Einzel'!$A$1:$H$6</definedName>
    <definedName name="_xlnm.Print_Area" localSheetId="10">'Liste 2'!$A:$IV</definedName>
    <definedName name="_xlnm.Print_Area" localSheetId="11">'Liste 3'!$A:$IV</definedName>
    <definedName name="_xlnm.Print_Area" localSheetId="2">'Mannschaft'!$A$1:$G$15</definedName>
    <definedName name="_xlnm.Print_Area" localSheetId="7">'Weit'!$A$1:$H$51</definedName>
    <definedName name="_xlnm.Print_Area" localSheetId="6">'Wurf'!$A$1:$H$52</definedName>
    <definedName name="Hoch">'Tabellen'!#REF!</definedName>
    <definedName name="Kugel">'Tabellen'!#REF!</definedName>
    <definedName name="Weit">'Tabellen'!$G$2:$H$426</definedName>
  </definedNames>
  <calcPr fullCalcOnLoad="1"/>
</workbook>
</file>

<file path=xl/sharedStrings.xml><?xml version="1.0" encoding="utf-8"?>
<sst xmlns="http://schemas.openxmlformats.org/spreadsheetml/2006/main" count="5087" uniqueCount="256">
  <si>
    <t>1500m</t>
  </si>
  <si>
    <t>Pkt.</t>
  </si>
  <si>
    <t>Zeit</t>
  </si>
  <si>
    <t>Weit</t>
  </si>
  <si>
    <t>Pkt</t>
  </si>
  <si>
    <t>Ball</t>
  </si>
  <si>
    <t>60m</t>
  </si>
  <si>
    <t>2000m</t>
  </si>
  <si>
    <t>Hand</t>
  </si>
  <si>
    <t>:</t>
  </si>
  <si>
    <t>Nr.</t>
  </si>
  <si>
    <t>Wurf</t>
  </si>
  <si>
    <t>Weitsp.</t>
  </si>
  <si>
    <t>Summe</t>
  </si>
  <si>
    <t>Testsumme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</si>
  <si>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</si>
  <si>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</si>
  <si>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</si>
  <si>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</si>
  <si>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</si>
  <si>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</si>
  <si>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</si>
  <si>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</si>
  <si>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</si>
  <si>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</si>
  <si>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</si>
  <si>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</si>
  <si>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</si>
  <si>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M14/1</t>
  </si>
  <si>
    <t>M14/2</t>
  </si>
  <si>
    <t>M14/3</t>
  </si>
  <si>
    <t>M14/4</t>
  </si>
  <si>
    <t>M14/5</t>
  </si>
  <si>
    <t>M15</t>
  </si>
  <si>
    <t>M15/1</t>
  </si>
  <si>
    <t>M15/2</t>
  </si>
  <si>
    <t>M15/3</t>
  </si>
  <si>
    <t>M15/4</t>
  </si>
  <si>
    <t>M15/5</t>
  </si>
  <si>
    <t>M16</t>
  </si>
  <si>
    <t>M16/1</t>
  </si>
  <si>
    <t>M16/2</t>
  </si>
  <si>
    <t>M16/3</t>
  </si>
  <si>
    <t>M16/4</t>
  </si>
  <si>
    <t>M16/5</t>
  </si>
  <si>
    <t>M17</t>
  </si>
  <si>
    <t>M17/1</t>
  </si>
  <si>
    <t>M17/2</t>
  </si>
  <si>
    <t>M17/3</t>
  </si>
  <si>
    <t>M17/4</t>
  </si>
  <si>
    <t>M17/5</t>
  </si>
  <si>
    <t>M18</t>
  </si>
  <si>
    <t>M18/1</t>
  </si>
  <si>
    <t>M18/2</t>
  </si>
  <si>
    <t>M18/3</t>
  </si>
  <si>
    <t>M18/4</t>
  </si>
  <si>
    <t>M18/5</t>
  </si>
  <si>
    <t>M19</t>
  </si>
  <si>
    <t>M19/1</t>
  </si>
  <si>
    <t>M19/2</t>
  </si>
  <si>
    <t>M19/3</t>
  </si>
  <si>
    <t>M19/4</t>
  </si>
  <si>
    <t>M19/5</t>
  </si>
  <si>
    <t>M20</t>
  </si>
  <si>
    <t>M20/1</t>
  </si>
  <si>
    <t>M20/2</t>
  </si>
  <si>
    <t>M20/3</t>
  </si>
  <si>
    <t>M20/4</t>
  </si>
  <si>
    <t>M20/5</t>
  </si>
  <si>
    <t>M21</t>
  </si>
  <si>
    <t>M21/1</t>
  </si>
  <si>
    <t>M21/2</t>
  </si>
  <si>
    <t>M21/3</t>
  </si>
  <si>
    <t>M21/4</t>
  </si>
  <si>
    <t>M21/5</t>
  </si>
  <si>
    <t>M22</t>
  </si>
  <si>
    <t>M22/1</t>
  </si>
  <si>
    <t>M22/2</t>
  </si>
  <si>
    <t>M22/3</t>
  </si>
  <si>
    <t>M22/4</t>
  </si>
  <si>
    <t>M22/5</t>
  </si>
  <si>
    <t>M23</t>
  </si>
  <si>
    <t>M23/1</t>
  </si>
  <si>
    <t>M23/2</t>
  </si>
  <si>
    <t>M23/3</t>
  </si>
  <si>
    <t>M23/4</t>
  </si>
  <si>
    <t>M23/5</t>
  </si>
  <si>
    <t>M24</t>
  </si>
  <si>
    <t>M24/1</t>
  </si>
  <si>
    <t>M24/2</t>
  </si>
  <si>
    <t>M24/3</t>
  </si>
  <si>
    <t>M24/4</t>
  </si>
  <si>
    <t>M24/5</t>
  </si>
  <si>
    <t>Mannschaftswertung</t>
  </si>
  <si>
    <t>Rang</t>
  </si>
  <si>
    <t>Mannschaft</t>
  </si>
  <si>
    <t>Punkte</t>
  </si>
  <si>
    <t>.</t>
  </si>
  <si>
    <t>Einzelwertung</t>
  </si>
  <si>
    <t>Name</t>
  </si>
  <si>
    <t>Schule</t>
  </si>
  <si>
    <t>60m Sprint</t>
  </si>
  <si>
    <t>sec</t>
  </si>
  <si>
    <t>2000m Lauf</t>
  </si>
  <si>
    <t>min</t>
  </si>
  <si>
    <t>Schlagball</t>
  </si>
  <si>
    <t>Weite</t>
  </si>
  <si>
    <t>m</t>
  </si>
  <si>
    <t>Weitsprung</t>
  </si>
  <si>
    <t>Wettkampfprotokoll - Bewerb: ..................................................</t>
  </si>
  <si>
    <t>Gruppe 1</t>
  </si>
  <si>
    <t>1. Versuch</t>
  </si>
  <si>
    <t>2. Versuch</t>
  </si>
  <si>
    <t>3. Versuch</t>
  </si>
  <si>
    <t>Vorkampf- Leistung</t>
  </si>
  <si>
    <t>4. Versuch</t>
  </si>
  <si>
    <t>5. Versuch</t>
  </si>
  <si>
    <t>6. Versuch</t>
  </si>
  <si>
    <t>Beste Leistung</t>
  </si>
  <si>
    <t xml:space="preserve"> </t>
  </si>
  <si>
    <t>Wettkampfprotokoll - Bewerb:....................................................</t>
  </si>
  <si>
    <t>Lauf</t>
  </si>
  <si>
    <t>Bahn</t>
  </si>
  <si>
    <t>Lauf 1</t>
  </si>
  <si>
    <t>Lauf 2</t>
  </si>
  <si>
    <t>Lauf 3</t>
  </si>
  <si>
    <t>Lauf 4</t>
  </si>
  <si>
    <t>Lauf 5</t>
  </si>
  <si>
    <t>Lauf 6</t>
  </si>
  <si>
    <t>Lauf 7</t>
  </si>
  <si>
    <t>Lauf 8</t>
  </si>
  <si>
    <t>Lauf 9</t>
  </si>
  <si>
    <t>Lauf 10</t>
  </si>
  <si>
    <t>Lauf 11</t>
  </si>
  <si>
    <t>Lauf 12</t>
  </si>
  <si>
    <t>Lauf 13</t>
  </si>
  <si>
    <t>Lauf 14</t>
  </si>
  <si>
    <t>Lauf 15</t>
  </si>
  <si>
    <t>M01</t>
  </si>
  <si>
    <t>M25</t>
  </si>
  <si>
    <t>M25/1</t>
  </si>
  <si>
    <t>M25/2</t>
  </si>
  <si>
    <t>M25/3</t>
  </si>
  <si>
    <t>M25/4</t>
  </si>
  <si>
    <t>M25/5</t>
  </si>
  <si>
    <t>M26</t>
  </si>
  <si>
    <t>M26/1</t>
  </si>
  <si>
    <t>M26/2</t>
  </si>
  <si>
    <t>M26/3</t>
  </si>
  <si>
    <t>M26/4</t>
  </si>
  <si>
    <t>M26/5</t>
  </si>
  <si>
    <t>M27</t>
  </si>
  <si>
    <t>M27/1</t>
  </si>
  <si>
    <t>M27/2</t>
  </si>
  <si>
    <t>M27/3</t>
  </si>
  <si>
    <t>M27/4</t>
  </si>
  <si>
    <t>M27/5</t>
  </si>
  <si>
    <t>M28</t>
  </si>
  <si>
    <t>M28/1</t>
  </si>
  <si>
    <t>M28/2</t>
  </si>
  <si>
    <t>M28/3</t>
  </si>
  <si>
    <t>M28/4</t>
  </si>
  <si>
    <t>M28/5</t>
  </si>
  <si>
    <t>M29</t>
  </si>
  <si>
    <t>M29/1</t>
  </si>
  <si>
    <t>M29/2</t>
  </si>
  <si>
    <t>M29/3</t>
  </si>
  <si>
    <t>M29/4</t>
  </si>
  <si>
    <t>M29/5</t>
  </si>
  <si>
    <t>M30</t>
  </si>
  <si>
    <t>M30/1</t>
  </si>
  <si>
    <t>M30/2</t>
  </si>
  <si>
    <t>M30/3</t>
  </si>
  <si>
    <t>M30/4</t>
  </si>
  <si>
    <t>M30/5</t>
  </si>
  <si>
    <t>Lauf 16</t>
  </si>
  <si>
    <t>Lauf 17</t>
  </si>
  <si>
    <t>Lauf 18</t>
  </si>
  <si>
    <t>Lauf 19</t>
  </si>
  <si>
    <t>Lauf 20</t>
  </si>
  <si>
    <t>Lauf 21</t>
  </si>
  <si>
    <t>Lauf 22</t>
  </si>
  <si>
    <t>Lauf 23</t>
  </si>
  <si>
    <t>Lauf 24</t>
  </si>
  <si>
    <t>Lauf 25</t>
  </si>
  <si>
    <t>Lauf 26</t>
  </si>
  <si>
    <t>Lauf 27</t>
  </si>
  <si>
    <t>Lauf 28</t>
  </si>
  <si>
    <t>Leichtathletik Bezirksmeisterschaft</t>
  </si>
  <si>
    <t>NMS Timelkam</t>
  </si>
  <si>
    <t>NMS Schörfling</t>
  </si>
  <si>
    <t>NMS Regau</t>
  </si>
  <si>
    <t>NMS Frankenburg</t>
  </si>
  <si>
    <t>NMS Vöcklamarkt</t>
  </si>
  <si>
    <t>NSMS Vöcklabruck</t>
  </si>
  <si>
    <t>Meyer Leon</t>
  </si>
  <si>
    <t>Proll Marvin</t>
  </si>
  <si>
    <t>Ragger Lenny</t>
  </si>
  <si>
    <t>Ecker Jan</t>
  </si>
  <si>
    <t>Özdemir Asrin</t>
  </si>
  <si>
    <t>SMS Mondsee</t>
  </si>
  <si>
    <t>Posch Sebastian</t>
  </si>
  <si>
    <t>König Christoph</t>
  </si>
  <si>
    <t>Wienerroither Philip</t>
  </si>
  <si>
    <t>Grachev Elisej</t>
  </si>
  <si>
    <t>Scheichl Paul</t>
  </si>
  <si>
    <t>NMS der Franziskanerinnen VB</t>
  </si>
  <si>
    <t>Rosas Jacopo</t>
  </si>
  <si>
    <t>Rosas Andrea</t>
  </si>
  <si>
    <t>Brandt Michael</t>
  </si>
  <si>
    <t>Leitenmair Thomas</t>
  </si>
  <si>
    <t>Forstinger Fabian</t>
  </si>
  <si>
    <t>NMS Seewalchen</t>
  </si>
  <si>
    <t>Stallinger Noah</t>
  </si>
  <si>
    <t>Bauer Michael</t>
  </si>
  <si>
    <t>Lindenbauer Thomas</t>
  </si>
  <si>
    <t>Föttinger Moritz</t>
  </si>
  <si>
    <t>NSMS Wolfsegg</t>
  </si>
  <si>
    <t>Ebner Marcel</t>
  </si>
  <si>
    <t>Söser Clemens</t>
  </si>
  <si>
    <t>Kastner Philipp</t>
  </si>
  <si>
    <t>Holzinger Felix</t>
  </si>
  <si>
    <t>Voglhuber Simon</t>
  </si>
  <si>
    <t>Schiller Moritz</t>
  </si>
  <si>
    <t>Trawöger Lukas</t>
  </si>
  <si>
    <t>Pammer Manuel</t>
  </si>
  <si>
    <t>Schmid Andreas</t>
  </si>
  <si>
    <t>Fischer Fabian</t>
  </si>
  <si>
    <t>Gabric Marko</t>
  </si>
  <si>
    <t>Pirklbauer Matthias</t>
  </si>
  <si>
    <t>Rupp Elias</t>
  </si>
  <si>
    <t>Kriechbaum Sascha</t>
  </si>
  <si>
    <t>NMS Neukirchen/V.</t>
  </si>
  <si>
    <t>Mayr Martin</t>
  </si>
  <si>
    <t>Hemetsberger Julian</t>
  </si>
  <si>
    <t>Steindl Daniel</t>
  </si>
  <si>
    <t>Uhrlich Lorenz</t>
  </si>
  <si>
    <t>SNMS Lenzing</t>
  </si>
  <si>
    <t>NMS2 Schwanenstadt</t>
  </si>
  <si>
    <t>Berger Fabian</t>
  </si>
  <si>
    <t>Lugmair Anton</t>
  </si>
  <si>
    <t>Schiller Lorenz</t>
  </si>
  <si>
    <t>Vorhauer Philipp</t>
  </si>
  <si>
    <t>Kemptner Simon</t>
  </si>
  <si>
    <t>NMS Ampflwang</t>
  </si>
  <si>
    <t>NMS Frankenmarkt</t>
  </si>
  <si>
    <t>NMS1 Sport Schwanenstadt</t>
  </si>
  <si>
    <t>Koberger Lukas</t>
  </si>
  <si>
    <t>Maier Alexander</t>
  </si>
  <si>
    <t>Redlinger Marco</t>
  </si>
  <si>
    <t>Zulic Eldin</t>
  </si>
  <si>
    <t>Ricvic Dino</t>
  </si>
  <si>
    <t>Krichbaum Felix</t>
  </si>
  <si>
    <t>Eberl Kai</t>
  </si>
  <si>
    <t>Moosleitner Thomas</t>
  </si>
  <si>
    <t>Schüler C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</si>
</sst>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00.0"/>
    <numFmt numFmtId="188" formatCode="[$-C07]dddd\,\ dd\.\ mmmm\ yyyy"/>
    <numFmt numFmtId="189" formatCode="[$-C07]d/mmmm\ yyyy;@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Swis721 BT"/>
      <family val="2"/>
    </font>
    <font>
      <sz val="9"/>
      <name val="Swis721 BT"/>
      <family val="2"/>
    </font>
    <font>
      <b/>
      <sz val="12"/>
      <name val="Swis721 BT"/>
      <family val="2"/>
    </font>
    <font>
      <sz val="10"/>
      <color indexed="8"/>
      <name val="Swis721 BT"/>
      <family val="2"/>
    </font>
    <font>
      <b/>
      <sz val="11"/>
      <name val="Swis721 BT"/>
      <family val="2"/>
    </font>
    <font>
      <sz val="12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Swis721 BT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4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183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185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25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6" fontId="4" fillId="0" borderId="0" xfId="0" applyNumberFormat="1" applyFont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87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1" fontId="5" fillId="0" borderId="18" xfId="0" applyNumberFormat="1" applyFont="1" applyBorder="1" applyAlignment="1">
      <alignment horizontal="center"/>
    </xf>
    <xf numFmtId="187" fontId="5" fillId="0" borderId="19" xfId="0" applyNumberFormat="1" applyFont="1" applyBorder="1" applyAlignment="1">
      <alignment horizontal="center"/>
    </xf>
    <xf numFmtId="186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6" fontId="4" fillId="0" borderId="22" xfId="0" applyNumberFormat="1" applyFont="1" applyBorder="1" applyAlignment="1">
      <alignment horizontal="center"/>
    </xf>
    <xf numFmtId="186" fontId="4" fillId="0" borderId="23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86" fontId="5" fillId="0" borderId="17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186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86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2" fontId="7" fillId="0" borderId="0" xfId="0" applyNumberFormat="1" applyFont="1" applyAlignment="1" applyProtection="1">
      <alignment horizontal="center"/>
      <protection locked="0"/>
    </xf>
    <xf numFmtId="2" fontId="9" fillId="33" borderId="23" xfId="0" applyNumberFormat="1" applyFont="1" applyFill="1" applyBorder="1" applyAlignment="1" applyProtection="1">
      <alignment horizontal="center"/>
      <protection locked="0"/>
    </xf>
    <xf numFmtId="2" fontId="9" fillId="33" borderId="11" xfId="0" applyNumberFormat="1" applyFont="1" applyFill="1" applyBorder="1" applyAlignment="1" applyProtection="1">
      <alignment horizontal="center"/>
      <protection locked="0"/>
    </xf>
    <xf numFmtId="2" fontId="9" fillId="33" borderId="13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9" fillId="33" borderId="30" xfId="0" applyFont="1" applyFill="1" applyBorder="1" applyAlignment="1" applyProtection="1">
      <alignment horizontal="right"/>
      <protection locked="0"/>
    </xf>
    <xf numFmtId="0" fontId="9" fillId="33" borderId="31" xfId="0" applyFont="1" applyFill="1" applyBorder="1" applyAlignment="1" applyProtection="1">
      <alignment horizontal="right"/>
      <protection locked="0"/>
    </xf>
    <xf numFmtId="0" fontId="9" fillId="33" borderId="32" xfId="0" applyFont="1" applyFill="1" applyBorder="1" applyAlignment="1" applyProtection="1">
      <alignment horizontal="right"/>
      <protection locked="0"/>
    </xf>
    <xf numFmtId="1" fontId="7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3" fillId="0" borderId="15" xfId="0" applyFont="1" applyBorder="1" applyAlignment="1">
      <alignment horizontal="centerContinuous"/>
    </xf>
    <xf numFmtId="0" fontId="13" fillId="0" borderId="15" xfId="0" applyFont="1" applyBorder="1" applyAlignment="1">
      <alignment horizontal="center"/>
    </xf>
    <xf numFmtId="0" fontId="15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horizontal="left"/>
    </xf>
    <xf numFmtId="186" fontId="14" fillId="0" borderId="0" xfId="0" applyNumberFormat="1" applyFont="1" applyAlignment="1">
      <alignment horizontal="left"/>
    </xf>
    <xf numFmtId="187" fontId="9" fillId="33" borderId="33" xfId="0" applyNumberFormat="1" applyFont="1" applyFill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Continuous"/>
      <protection locked="0"/>
    </xf>
    <xf numFmtId="187" fontId="9" fillId="33" borderId="34" xfId="0" applyNumberFormat="1" applyFont="1" applyFill="1" applyBorder="1" applyAlignment="1" applyProtection="1">
      <alignment horizontal="left"/>
      <protection locked="0"/>
    </xf>
    <xf numFmtId="187" fontId="9" fillId="33" borderId="35" xfId="0" applyNumberFormat="1" applyFont="1" applyFill="1" applyBorder="1" applyAlignment="1" applyProtection="1">
      <alignment horizontal="left"/>
      <protection locked="0"/>
    </xf>
    <xf numFmtId="187" fontId="7" fillId="0" borderId="0" xfId="0" applyNumberFormat="1" applyFont="1" applyBorder="1" applyAlignment="1" applyProtection="1">
      <alignment horizontal="left"/>
      <protection locked="0"/>
    </xf>
    <xf numFmtId="186" fontId="6" fillId="0" borderId="0" xfId="0" applyNumberFormat="1" applyFont="1" applyAlignment="1" applyProtection="1">
      <alignment horizontal="center"/>
      <protection locked="0"/>
    </xf>
    <xf numFmtId="186" fontId="7" fillId="0" borderId="0" xfId="0" applyNumberFormat="1" applyFont="1" applyAlignment="1" applyProtection="1">
      <alignment horizontal="center"/>
      <protection locked="0"/>
    </xf>
    <xf numFmtId="186" fontId="9" fillId="33" borderId="23" xfId="0" applyNumberFormat="1" applyFont="1" applyFill="1" applyBorder="1" applyAlignment="1" applyProtection="1">
      <alignment horizontal="center"/>
      <protection locked="0"/>
    </xf>
    <xf numFmtId="186" fontId="9" fillId="33" borderId="11" xfId="0" applyNumberFormat="1" applyFont="1" applyFill="1" applyBorder="1" applyAlignment="1" applyProtection="1">
      <alignment horizontal="center"/>
      <protection locked="0"/>
    </xf>
    <xf numFmtId="186" fontId="9" fillId="33" borderId="13" xfId="0" applyNumberFormat="1" applyFont="1" applyFill="1" applyBorder="1" applyAlignment="1" applyProtection="1">
      <alignment horizontal="center"/>
      <protection locked="0"/>
    </xf>
    <xf numFmtId="186" fontId="7" fillId="0" borderId="0" xfId="0" applyNumberFormat="1" applyFont="1" applyBorder="1" applyAlignment="1" applyProtection="1">
      <alignment horizontal="center"/>
      <protection locked="0"/>
    </xf>
    <xf numFmtId="186" fontId="13" fillId="0" borderId="0" xfId="0" applyNumberFormat="1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1" fontId="18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1" fontId="19" fillId="0" borderId="0" xfId="0" applyNumberFormat="1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38" xfId="0" applyFont="1" applyBorder="1" applyAlignment="1">
      <alignment horizontal="center"/>
    </xf>
    <xf numFmtId="0" fontId="23" fillId="0" borderId="38" xfId="0" applyFont="1" applyBorder="1" applyAlignment="1">
      <alignment/>
    </xf>
    <xf numFmtId="0" fontId="24" fillId="0" borderId="17" xfId="0" applyFont="1" applyBorder="1" applyAlignment="1">
      <alignment horizontal="centerContinuous" wrapText="1"/>
    </xf>
    <xf numFmtId="0" fontId="23" fillId="0" borderId="0" xfId="0" applyFont="1" applyAlignment="1">
      <alignment/>
    </xf>
    <xf numFmtId="0" fontId="13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2" xfId="0" applyBorder="1" applyAlignment="1">
      <alignment vertical="center"/>
    </xf>
    <xf numFmtId="0" fontId="23" fillId="0" borderId="17" xfId="0" applyFont="1" applyBorder="1" applyAlignment="1">
      <alignment horizontal="centerContinuous" wrapText="1"/>
    </xf>
    <xf numFmtId="0" fontId="23" fillId="0" borderId="18" xfId="0" applyFont="1" applyBorder="1" applyAlignment="1">
      <alignment horizontal="centerContinuous" wrapText="1"/>
    </xf>
    <xf numFmtId="0" fontId="23" fillId="0" borderId="43" xfId="0" applyFont="1" applyBorder="1" applyAlignment="1">
      <alignment horizontal="centerContinuous" wrapText="1"/>
    </xf>
    <xf numFmtId="0" fontId="23" fillId="0" borderId="44" xfId="0" applyFont="1" applyBorder="1" applyAlignment="1">
      <alignment horizontal="centerContinuous" wrapText="1"/>
    </xf>
    <xf numFmtId="0" fontId="23" fillId="0" borderId="19" xfId="0" applyFont="1" applyBorder="1" applyAlignment="1">
      <alignment horizontal="centerContinuous" wrapText="1"/>
    </xf>
    <xf numFmtId="0" fontId="23" fillId="0" borderId="18" xfId="0" applyFont="1" applyBorder="1" applyAlignment="1">
      <alignment horizontal="centerContinuous"/>
    </xf>
    <xf numFmtId="0" fontId="23" fillId="0" borderId="19" xfId="0" applyFont="1" applyBorder="1" applyAlignment="1">
      <alignment horizontal="centerContinuous"/>
    </xf>
    <xf numFmtId="0" fontId="0" fillId="0" borderId="4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5" xfId="0" applyBorder="1" applyAlignment="1">
      <alignment vertical="center"/>
    </xf>
    <xf numFmtId="0" fontId="10" fillId="34" borderId="38" xfId="0" applyFont="1" applyFill="1" applyBorder="1" applyAlignment="1">
      <alignment horizontal="center"/>
    </xf>
    <xf numFmtId="0" fontId="9" fillId="35" borderId="24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11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5" fillId="0" borderId="0" xfId="0" applyFont="1" applyAlignment="1">
      <alignment/>
    </xf>
    <xf numFmtId="0" fontId="23" fillId="0" borderId="15" xfId="0" applyFont="1" applyBorder="1" applyAlignment="1">
      <alignment horizontal="centerContinuous"/>
    </xf>
    <xf numFmtId="0" fontId="23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right"/>
    </xf>
    <xf numFmtId="1" fontId="14" fillId="0" borderId="0" xfId="0" applyNumberFormat="1" applyFont="1" applyAlignment="1">
      <alignment horizontal="centerContinuous"/>
    </xf>
    <xf numFmtId="186" fontId="11" fillId="0" borderId="0" xfId="0" applyNumberFormat="1" applyFont="1" applyAlignment="1">
      <alignment/>
    </xf>
    <xf numFmtId="1" fontId="25" fillId="0" borderId="15" xfId="0" applyNumberFormat="1" applyFont="1" applyBorder="1" applyAlignment="1">
      <alignment/>
    </xf>
    <xf numFmtId="186" fontId="23" fillId="0" borderId="15" xfId="0" applyNumberFormat="1" applyFont="1" applyBorder="1" applyAlignment="1">
      <alignment horizontal="left"/>
    </xf>
    <xf numFmtId="186" fontId="25" fillId="0" borderId="0" xfId="0" applyNumberFormat="1" applyFont="1" applyAlignment="1">
      <alignment/>
    </xf>
    <xf numFmtId="186" fontId="14" fillId="0" borderId="0" xfId="0" applyNumberFormat="1" applyFont="1" applyAlignment="1">
      <alignment horizontal="centerContinuous"/>
    </xf>
    <xf numFmtId="186" fontId="23" fillId="0" borderId="15" xfId="0" applyNumberFormat="1" applyFont="1" applyBorder="1" applyAlignment="1">
      <alignment horizontal="right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4" fillId="0" borderId="42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87" fontId="4" fillId="0" borderId="42" xfId="0" applyNumberFormat="1" applyFont="1" applyBorder="1" applyAlignment="1">
      <alignment horizontal="center"/>
    </xf>
    <xf numFmtId="15" fontId="22" fillId="0" borderId="0" xfId="0" applyNumberFormat="1" applyFont="1" applyAlignment="1">
      <alignment horizontal="right"/>
    </xf>
    <xf numFmtId="0" fontId="23" fillId="0" borderId="19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13" fillId="0" borderId="5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0" xfId="0" applyFont="1" applyAlignment="1">
      <alignment/>
    </xf>
    <xf numFmtId="2" fontId="13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187" fontId="13" fillId="0" borderId="0" xfId="0" applyNumberFormat="1" applyFont="1" applyAlignment="1">
      <alignment horizontal="left"/>
    </xf>
    <xf numFmtId="0" fontId="13" fillId="0" borderId="47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51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3" xfId="0" applyFont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60" xfId="0" applyFont="1" applyBorder="1" applyAlignment="1">
      <alignment horizontal="center" vertical="center"/>
    </xf>
    <xf numFmtId="0" fontId="13" fillId="0" borderId="62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89" fontId="0" fillId="0" borderId="0" xfId="0" applyNumberFormat="1" applyAlignment="1" quotePrefix="1">
      <alignment/>
    </xf>
    <xf numFmtId="0" fontId="11" fillId="0" borderId="0" xfId="0" applyFont="1" applyAlignment="1">
      <alignment/>
    </xf>
    <xf numFmtId="189" fontId="14" fillId="0" borderId="0" xfId="0" applyNumberFormat="1" applyFont="1" applyAlignment="1">
      <alignment horizontal="right"/>
    </xf>
    <xf numFmtId="0" fontId="0" fillId="0" borderId="69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37"/>
          <c:w val="0.966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Mannschaft!$D$6:$D$35</c:f>
              <c:strCache/>
            </c:strRef>
          </c:cat>
          <c:val>
            <c:numRef>
              <c:f>Mannschaft!$E$6:$E$35</c:f>
              <c:numCache/>
            </c:numRef>
          </c:val>
        </c:ser>
        <c:axId val="52588493"/>
        <c:axId val="3534390"/>
      </c:barChart>
      <c:catAx>
        <c:axId val="52588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390"/>
        <c:crosses val="autoZero"/>
        <c:auto val="1"/>
        <c:lblOffset val="100"/>
        <c:tickLblSkip val="2"/>
        <c:noMultiLvlLbl val="0"/>
      </c:catAx>
      <c:valAx>
        <c:axId val="3534390"/>
        <c:scaling>
          <c:orientation val="minMax"/>
          <c:min val="1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8493"/>
        <c:crossesAt val="1"/>
        <c:crossBetween val="between"/>
        <c:dispUnits/>
        <c:majorUnit val="1000"/>
        <c:minorUnit val="50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133350</xdr:rowOff>
    </xdr:from>
    <xdr:to>
      <xdr:col>6</xdr:col>
      <xdr:colOff>1047750</xdr:colOff>
      <xdr:row>48</xdr:row>
      <xdr:rowOff>180975</xdr:rowOff>
    </xdr:to>
    <xdr:graphicFrame>
      <xdr:nvGraphicFramePr>
        <xdr:cNvPr id="1" name="Chart 3"/>
        <xdr:cNvGraphicFramePr/>
      </xdr:nvGraphicFramePr>
      <xdr:xfrm>
        <a:off x="0" y="7172325"/>
        <a:ext cx="56769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4</xdr:row>
      <xdr:rowOff>114300</xdr:rowOff>
    </xdr:from>
    <xdr:to>
      <xdr:col>7</xdr:col>
      <xdr:colOff>228600</xdr:colOff>
      <xdr:row>26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447675" y="790575"/>
          <a:ext cx="5114925" cy="34671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Erklärung: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Vorgaben - Eingabe von Wettkampfdatum, ...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Wird anschließend auf alle anderen Blätter automatisch kopiert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Achtung!!!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Keine Eingabe bei Blatt "Mannschaft" und "Einzel"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 Eingaben erfolgen beim Blatt Eingabe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(Leiste unten)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Computer interpretiert Weit/Hoch bzw. Schlagball/Kugel aufgrund des eingegebenen Werts (siehe Kommentar auf Blatt Eingabe - z.B. Schüler A; Wert über 17m wird als Schlagballwert, darunter als Kugelstoßwert interpretiert).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---------------------------------------------------------------------------------------------------------------------------------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Wertung ist für maximal 30 Mannschaften gedacht! Die überflüssigen Mannschaften können jederzeit im "Mannschaft" und "Einzel" - Blatt gelöscht werden.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Sortierung erfolgt mittels Makro Button (vorher aus Sicherheitsgründen immer speichern)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schlechteste Wert eines einzelnen Schülers wird bei der Mannschaftswertung automatisch gestrichen.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Noch ein letzter Hinweis: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Zerstöre im eigenen Interesse keine Formeln in den Zellen (zuerst schauen) und fertige eine Sicherheitskopie dieser Datei an!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Absolut "tödlich" ist das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Verschieben von Zellen in der Eingabe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da bestehende Bezüge von anderen Tabellenblättern mitverändert werden (Namen von Schülern ausschneiden und auf anderen Positionen einfügen bzw. verschieben ist nicht ratsam)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Fragen wende Dich an Josef Schütz SHS Linz Kleinmünchen (0732/30 52 62)!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10</xdr:row>
      <xdr:rowOff>123825</xdr:rowOff>
    </xdr:from>
    <xdr:to>
      <xdr:col>24</xdr:col>
      <xdr:colOff>85725</xdr:colOff>
      <xdr:row>16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28925" y="2143125"/>
          <a:ext cx="3124200" cy="1362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Gruppenlisten erstellen: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1.) An gewünschter Stelle 5 Leerzeilen einfügen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(5 Zeilen unterhalb der "Trennlinie" markieren - Befehl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"Einfügen-Zeilen")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2.) Anschließend Listenkopf (ersten 5 Zeilen)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markieren und "Kopieren".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3.) In erstellten Leerzeilen "Einfügen"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4.) Gruppennamen (rechtes Feld) ändern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5</xdr:row>
      <xdr:rowOff>133350</xdr:rowOff>
    </xdr:from>
    <xdr:to>
      <xdr:col>14</xdr:col>
      <xdr:colOff>76200</xdr:colOff>
      <xdr:row>16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914400"/>
          <a:ext cx="3124200" cy="2238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Bahnverteilung erstellen: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1.) Schüler (Nr/Name/Schule) von rechter Liste mit der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Maus an die gewünschte Stelle in der linken Liste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(Bahn-Lauf) herüberziehen.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2.) Linien der Rahmen (wenn gewünscht)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wiederherstellen (formatieren)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Listenkopf erstellen (wenn gewünscht)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3.) An "Trennlinie" 5 Leerzeilen einfügen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(5 Zeilen unterhalb der "Trennlinie" markieren - Befehl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"Einfügen-Zeilen")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4.) Anschließend Listenkopf (ersten 5 Zeilen)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markieren und "Kopieren".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5.) In erstellten Leerzeilen "Einfügen"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5</xdr:row>
      <xdr:rowOff>180975</xdr:rowOff>
    </xdr:from>
    <xdr:to>
      <xdr:col>15</xdr:col>
      <xdr:colOff>9525</xdr:colOff>
      <xdr:row>16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33750" y="962025"/>
          <a:ext cx="3124200" cy="22479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Bahnverteilung erstellen: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1.) Schüler (Nr/Name/Schule) von rechter Liste mit der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Maus an die gewünschte Stelle in der linken Liste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(Bahn-Lauf) herüberziehen.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2.) Linien der Rahmen (wenn gewünscht)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wiederherstellen (formatieren)
</a:t>
          </a: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Listenkopf erstellen (wenn gewünscht)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3.) An "Trennlinie" 5 Leerzeilen einfügen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(5 Zeilen unterhalb der "Trennlinie" markieren - Befehl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"Einfügen-Zeilen")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4.) Anschließend Listenkopf (ersten 5 Zeilen)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markieren und "Kopieren".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5.) In erstellten Leerzeilen "Einfügen"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1151"/>
  <sheetViews>
    <sheetView showGridLines="0" zoomScalePageLayoutView="0" workbookViewId="0" topLeftCell="A338">
      <selection activeCell="N354" sqref="N354"/>
    </sheetView>
  </sheetViews>
  <sheetFormatPr defaultColWidth="11.421875" defaultRowHeight="12.75"/>
  <cols>
    <col min="1" max="1" width="5.8515625" style="3" customWidth="1"/>
    <col min="2" max="2" width="4.8515625" style="3" customWidth="1"/>
    <col min="3" max="3" width="1.8515625" style="9" customWidth="1"/>
    <col min="4" max="4" width="0.71875" style="3" customWidth="1"/>
    <col min="5" max="5" width="4.00390625" style="10" customWidth="1"/>
    <col min="6" max="6" width="1.28515625" style="0" customWidth="1"/>
    <col min="7" max="7" width="4.7109375" style="2" customWidth="1"/>
    <col min="8" max="8" width="4.57421875" style="3" customWidth="1"/>
    <col min="9" max="9" width="2.140625" style="3" customWidth="1"/>
    <col min="10" max="10" width="4.8515625" style="4" customWidth="1"/>
    <col min="11" max="11" width="4.57421875" style="9" customWidth="1"/>
    <col min="12" max="12" width="1.421875" style="0" customWidth="1"/>
    <col min="13" max="13" width="4.8515625" style="2" customWidth="1"/>
    <col min="14" max="14" width="4.57421875" style="3" customWidth="1"/>
    <col min="15" max="15" width="1.8515625" style="0" customWidth="1"/>
    <col min="16" max="16" width="8.28125" style="0" customWidth="1"/>
    <col min="17" max="17" width="6.421875" style="0" customWidth="1"/>
    <col min="18" max="18" width="3.00390625" style="0" customWidth="1"/>
    <col min="19" max="19" width="1.8515625" style="0" customWidth="1"/>
    <col min="20" max="20" width="4.8515625" style="0" customWidth="1"/>
  </cols>
  <sheetData>
    <row r="1" spans="1:20" ht="13.5" thickBot="1">
      <c r="A1" s="14" t="s">
        <v>0</v>
      </c>
      <c r="B1" s="15" t="s">
        <v>1</v>
      </c>
      <c r="C1" s="16"/>
      <c r="D1" s="17" t="s">
        <v>2</v>
      </c>
      <c r="E1" s="18"/>
      <c r="G1" s="24" t="s">
        <v>3</v>
      </c>
      <c r="H1" s="25" t="s">
        <v>4</v>
      </c>
      <c r="I1" s="15"/>
      <c r="J1" s="28" t="s">
        <v>5</v>
      </c>
      <c r="K1" s="29" t="s">
        <v>1</v>
      </c>
      <c r="M1" s="24" t="s">
        <v>6</v>
      </c>
      <c r="N1" s="25" t="s">
        <v>4</v>
      </c>
      <c r="P1" s="14" t="s">
        <v>7</v>
      </c>
      <c r="Q1" s="15" t="s">
        <v>1</v>
      </c>
      <c r="R1" s="16"/>
      <c r="S1" s="17" t="s">
        <v>2</v>
      </c>
      <c r="T1" s="18"/>
    </row>
    <row r="2" spans="1:20" ht="12.75">
      <c r="A2" s="23">
        <v>1</v>
      </c>
      <c r="B2" s="20" t="s">
        <v>8</v>
      </c>
      <c r="C2" s="12">
        <f>INT(A2/60)</f>
        <v>0</v>
      </c>
      <c r="D2" s="11" t="s">
        <v>9</v>
      </c>
      <c r="E2" s="13">
        <f>MOD(A2,60)</f>
        <v>1</v>
      </c>
      <c r="G2" s="26">
        <v>0.01</v>
      </c>
      <c r="H2" s="27" t="s">
        <v>8</v>
      </c>
      <c r="I2" s="102"/>
      <c r="J2" s="23">
        <v>1</v>
      </c>
      <c r="K2" s="30" t="s">
        <v>8</v>
      </c>
      <c r="M2" s="26">
        <v>1</v>
      </c>
      <c r="N2" s="27" t="s">
        <v>8</v>
      </c>
      <c r="P2" s="23">
        <v>1</v>
      </c>
      <c r="Q2" s="20" t="s">
        <v>8</v>
      </c>
      <c r="R2" s="12">
        <f aca="true" t="shared" si="0" ref="R2:R65">INT(P2/60)</f>
        <v>0</v>
      </c>
      <c r="S2" s="11" t="s">
        <v>9</v>
      </c>
      <c r="T2" s="13">
        <f aca="true" t="shared" si="1" ref="T2:T65">MOD(P2,60)</f>
        <v>1</v>
      </c>
    </row>
    <row r="3" spans="1:20" ht="12.75">
      <c r="A3" s="19">
        <v>260</v>
      </c>
      <c r="B3" s="21">
        <v>1260</v>
      </c>
      <c r="C3" s="12">
        <f>INT(A3/60)</f>
        <v>4</v>
      </c>
      <c r="D3" s="11" t="s">
        <v>9</v>
      </c>
      <c r="E3" s="13">
        <f>MOD(A3,60)</f>
        <v>20</v>
      </c>
      <c r="G3" s="5">
        <v>2.99</v>
      </c>
      <c r="H3" s="6">
        <v>420</v>
      </c>
      <c r="I3" s="103"/>
      <c r="J3" s="31">
        <v>15</v>
      </c>
      <c r="K3" s="32">
        <v>195</v>
      </c>
      <c r="M3" s="5">
        <v>7.5</v>
      </c>
      <c r="N3" s="6">
        <v>1188</v>
      </c>
      <c r="P3" s="19">
        <v>300</v>
      </c>
      <c r="Q3" s="21">
        <v>1651</v>
      </c>
      <c r="R3" s="12">
        <f t="shared" si="0"/>
        <v>5</v>
      </c>
      <c r="S3" s="11" t="s">
        <v>9</v>
      </c>
      <c r="T3" s="13">
        <f t="shared" si="1"/>
        <v>0</v>
      </c>
    </row>
    <row r="4" spans="1:20" ht="12.75">
      <c r="A4" s="19">
        <f>A3+0.1</f>
        <v>260.1</v>
      </c>
      <c r="B4" s="21">
        <f aca="true" t="shared" si="2" ref="B4:B19">B3-1</f>
        <v>1259</v>
      </c>
      <c r="C4" s="12">
        <f aca="true" t="shared" si="3" ref="C4:C19">INT(A4/60)</f>
        <v>4</v>
      </c>
      <c r="D4" s="11" t="s">
        <v>9</v>
      </c>
      <c r="E4" s="13">
        <f aca="true" t="shared" si="4" ref="E4:E19">MOD(A4,60)</f>
        <v>20.100000000000023</v>
      </c>
      <c r="G4" s="5">
        <f>G3+0.01</f>
        <v>3</v>
      </c>
      <c r="H4" s="6">
        <v>424</v>
      </c>
      <c r="I4" s="103"/>
      <c r="J4" s="31">
        <f>J3+0.5</f>
        <v>15.5</v>
      </c>
      <c r="K4" s="32">
        <v>208</v>
      </c>
      <c r="M4" s="5">
        <f>M3+0.01</f>
        <v>7.51</v>
      </c>
      <c r="N4" s="6">
        <f>N3-3</f>
        <v>1185</v>
      </c>
      <c r="P4" s="19">
        <f>P3+0.2</f>
        <v>300.2</v>
      </c>
      <c r="Q4" s="21">
        <f aca="true" t="shared" si="5" ref="Q4:Q66">Q3-1</f>
        <v>1650</v>
      </c>
      <c r="R4" s="12">
        <f t="shared" si="0"/>
        <v>5</v>
      </c>
      <c r="S4" s="11" t="s">
        <v>9</v>
      </c>
      <c r="T4" s="13">
        <f t="shared" si="1"/>
        <v>0.19999999999998863</v>
      </c>
    </row>
    <row r="5" spans="1:20" ht="12.75">
      <c r="A5" s="19">
        <v>260.2</v>
      </c>
      <c r="B5" s="21">
        <f t="shared" si="2"/>
        <v>1258</v>
      </c>
      <c r="C5" s="12">
        <f t="shared" si="3"/>
        <v>4</v>
      </c>
      <c r="D5" s="11" t="s">
        <v>9</v>
      </c>
      <c r="E5" s="13">
        <f t="shared" si="4"/>
        <v>20.19999999999999</v>
      </c>
      <c r="G5" s="5">
        <f aca="true" t="shared" si="6" ref="G5:G20">G4+0.01</f>
        <v>3.01</v>
      </c>
      <c r="H5" s="6">
        <f aca="true" t="shared" si="7" ref="H5:H20">H4+3</f>
        <v>427</v>
      </c>
      <c r="I5" s="103"/>
      <c r="J5" s="31">
        <f aca="true" t="shared" si="8" ref="J5:J20">J4+0.5</f>
        <v>16</v>
      </c>
      <c r="K5" s="32">
        <v>218</v>
      </c>
      <c r="M5" s="5">
        <f aca="true" t="shared" si="9" ref="M5:M20">M4+0.01</f>
        <v>7.52</v>
      </c>
      <c r="N5" s="6">
        <f aca="true" t="shared" si="10" ref="N5:N20">N4-3</f>
        <v>1182</v>
      </c>
      <c r="P5" s="19">
        <f aca="true" t="shared" si="11" ref="P5:P68">P4+0.2</f>
        <v>300.4</v>
      </c>
      <c r="Q5" s="21">
        <v>1648</v>
      </c>
      <c r="R5" s="12">
        <f t="shared" si="0"/>
        <v>5</v>
      </c>
      <c r="S5" s="11" t="s">
        <v>9</v>
      </c>
      <c r="T5" s="13">
        <f t="shared" si="1"/>
        <v>0.39999999999997726</v>
      </c>
    </row>
    <row r="6" spans="1:20" ht="12.75">
      <c r="A6" s="19">
        <v>260.4</v>
      </c>
      <c r="B6" s="21">
        <f t="shared" si="2"/>
        <v>1257</v>
      </c>
      <c r="C6" s="12">
        <f t="shared" si="3"/>
        <v>4</v>
      </c>
      <c r="D6" s="11" t="s">
        <v>9</v>
      </c>
      <c r="E6" s="13">
        <f t="shared" si="4"/>
        <v>20.399999999999977</v>
      </c>
      <c r="G6" s="5">
        <f t="shared" si="6"/>
        <v>3.0199999999999996</v>
      </c>
      <c r="H6" s="6">
        <f t="shared" si="7"/>
        <v>430</v>
      </c>
      <c r="I6" s="103"/>
      <c r="J6" s="31">
        <f t="shared" si="8"/>
        <v>16.5</v>
      </c>
      <c r="K6" s="32">
        <v>229</v>
      </c>
      <c r="M6" s="5">
        <f t="shared" si="9"/>
        <v>7.529999999999999</v>
      </c>
      <c r="N6" s="6">
        <v>1178</v>
      </c>
      <c r="P6" s="19">
        <f t="shared" si="11"/>
        <v>300.59999999999997</v>
      </c>
      <c r="Q6" s="21">
        <f t="shared" si="5"/>
        <v>1647</v>
      </c>
      <c r="R6" s="12">
        <f t="shared" si="0"/>
        <v>5</v>
      </c>
      <c r="S6" s="11" t="s">
        <v>9</v>
      </c>
      <c r="T6" s="13">
        <f t="shared" si="1"/>
        <v>0.5999999999999659</v>
      </c>
    </row>
    <row r="7" spans="1:20" ht="12.75">
      <c r="A7" s="19">
        <v>260.5</v>
      </c>
      <c r="B7" s="21">
        <f t="shared" si="2"/>
        <v>1256</v>
      </c>
      <c r="C7" s="12">
        <f t="shared" si="3"/>
        <v>4</v>
      </c>
      <c r="D7" s="11" t="s">
        <v>9</v>
      </c>
      <c r="E7" s="13">
        <f t="shared" si="4"/>
        <v>20.5</v>
      </c>
      <c r="G7" s="5">
        <f t="shared" si="6"/>
        <v>3.0299999999999994</v>
      </c>
      <c r="H7" s="6">
        <f t="shared" si="7"/>
        <v>433</v>
      </c>
      <c r="I7" s="103"/>
      <c r="J7" s="31">
        <f t="shared" si="8"/>
        <v>17</v>
      </c>
      <c r="K7" s="32">
        <v>240</v>
      </c>
      <c r="M7" s="5">
        <f t="shared" si="9"/>
        <v>7.539999999999999</v>
      </c>
      <c r="N7" s="6">
        <f t="shared" si="10"/>
        <v>1175</v>
      </c>
      <c r="P7" s="19">
        <f t="shared" si="11"/>
        <v>300.79999999999995</v>
      </c>
      <c r="Q7" s="21">
        <v>1645</v>
      </c>
      <c r="R7" s="12">
        <f t="shared" si="0"/>
        <v>5</v>
      </c>
      <c r="S7" s="11" t="s">
        <v>9</v>
      </c>
      <c r="T7" s="13">
        <f t="shared" si="1"/>
        <v>0.7999999999999545</v>
      </c>
    </row>
    <row r="8" spans="1:20" ht="12.75">
      <c r="A8" s="19">
        <f>A7+0.1</f>
        <v>260.6</v>
      </c>
      <c r="B8" s="21">
        <f t="shared" si="2"/>
        <v>1255</v>
      </c>
      <c r="C8" s="12">
        <f t="shared" si="3"/>
        <v>4</v>
      </c>
      <c r="D8" s="11" t="s">
        <v>9</v>
      </c>
      <c r="E8" s="13">
        <f t="shared" si="4"/>
        <v>20.600000000000023</v>
      </c>
      <c r="G8" s="5">
        <f t="shared" si="6"/>
        <v>3.039999999999999</v>
      </c>
      <c r="H8" s="6">
        <f t="shared" si="7"/>
        <v>436</v>
      </c>
      <c r="I8" s="103"/>
      <c r="J8" s="31">
        <f t="shared" si="8"/>
        <v>17.5</v>
      </c>
      <c r="K8" s="32">
        <v>251</v>
      </c>
      <c r="M8" s="5">
        <f t="shared" si="9"/>
        <v>7.549999999999999</v>
      </c>
      <c r="N8" s="6">
        <f t="shared" si="10"/>
        <v>1172</v>
      </c>
      <c r="P8" s="19">
        <f t="shared" si="11"/>
        <v>300.99999999999994</v>
      </c>
      <c r="Q8" s="21">
        <f t="shared" si="5"/>
        <v>1644</v>
      </c>
      <c r="R8" s="12">
        <f t="shared" si="0"/>
        <v>5</v>
      </c>
      <c r="S8" s="11" t="s">
        <v>9</v>
      </c>
      <c r="T8" s="13">
        <f t="shared" si="1"/>
        <v>0.9999999999999432</v>
      </c>
    </row>
    <row r="9" spans="1:20" ht="12.75">
      <c r="A9" s="19">
        <v>260.8</v>
      </c>
      <c r="B9" s="21">
        <f t="shared" si="2"/>
        <v>1254</v>
      </c>
      <c r="C9" s="12">
        <f t="shared" si="3"/>
        <v>4</v>
      </c>
      <c r="D9" s="11" t="s">
        <v>9</v>
      </c>
      <c r="E9" s="13">
        <f t="shared" si="4"/>
        <v>20.80000000000001</v>
      </c>
      <c r="G9" s="5">
        <f t="shared" si="6"/>
        <v>3.049999999999999</v>
      </c>
      <c r="H9" s="6">
        <f t="shared" si="7"/>
        <v>439</v>
      </c>
      <c r="I9" s="103"/>
      <c r="J9" s="31">
        <f t="shared" si="8"/>
        <v>18</v>
      </c>
      <c r="K9" s="32">
        <v>262</v>
      </c>
      <c r="M9" s="5">
        <f t="shared" si="9"/>
        <v>7.559999999999999</v>
      </c>
      <c r="N9" s="6">
        <f t="shared" si="10"/>
        <v>1169</v>
      </c>
      <c r="P9" s="19">
        <f t="shared" si="11"/>
        <v>301.19999999999993</v>
      </c>
      <c r="Q9" s="21">
        <v>1642</v>
      </c>
      <c r="R9" s="12">
        <f t="shared" si="0"/>
        <v>5</v>
      </c>
      <c r="S9" s="11" t="s">
        <v>9</v>
      </c>
      <c r="T9" s="13">
        <f t="shared" si="1"/>
        <v>1.1999999999999318</v>
      </c>
    </row>
    <row r="10" spans="1:20" ht="12.75">
      <c r="A10" s="19">
        <v>260.9</v>
      </c>
      <c r="B10" s="21">
        <f t="shared" si="2"/>
        <v>1253</v>
      </c>
      <c r="C10" s="12">
        <f t="shared" si="3"/>
        <v>4</v>
      </c>
      <c r="D10" s="11" t="s">
        <v>9</v>
      </c>
      <c r="E10" s="13">
        <f t="shared" si="4"/>
        <v>20.899999999999977</v>
      </c>
      <c r="G10" s="5">
        <f t="shared" si="6"/>
        <v>3.0599999999999987</v>
      </c>
      <c r="H10" s="6">
        <f t="shared" si="7"/>
        <v>442</v>
      </c>
      <c r="I10" s="103"/>
      <c r="J10" s="31">
        <f t="shared" si="8"/>
        <v>18.5</v>
      </c>
      <c r="K10" s="32">
        <f>K9+10</f>
        <v>272</v>
      </c>
      <c r="M10" s="5">
        <f t="shared" si="9"/>
        <v>7.5699999999999985</v>
      </c>
      <c r="N10" s="6">
        <v>1165</v>
      </c>
      <c r="P10" s="19">
        <f t="shared" si="11"/>
        <v>301.3999999999999</v>
      </c>
      <c r="Q10" s="21">
        <f t="shared" si="5"/>
        <v>1641</v>
      </c>
      <c r="R10" s="12">
        <f t="shared" si="0"/>
        <v>5</v>
      </c>
      <c r="S10" s="11" t="s">
        <v>9</v>
      </c>
      <c r="T10" s="13">
        <f t="shared" si="1"/>
        <v>1.3999999999999204</v>
      </c>
    </row>
    <row r="11" spans="1:20" ht="12.75">
      <c r="A11" s="19">
        <v>261</v>
      </c>
      <c r="B11" s="21">
        <f t="shared" si="2"/>
        <v>1252</v>
      </c>
      <c r="C11" s="12">
        <f t="shared" si="3"/>
        <v>4</v>
      </c>
      <c r="D11" s="11" t="s">
        <v>9</v>
      </c>
      <c r="E11" s="13">
        <f t="shared" si="4"/>
        <v>21</v>
      </c>
      <c r="G11" s="5">
        <f t="shared" si="6"/>
        <v>3.0699999999999985</v>
      </c>
      <c r="H11" s="6">
        <f t="shared" si="7"/>
        <v>445</v>
      </c>
      <c r="I11" s="103"/>
      <c r="J11" s="31">
        <f t="shared" si="8"/>
        <v>19</v>
      </c>
      <c r="K11" s="32">
        <v>283</v>
      </c>
      <c r="M11" s="5">
        <f t="shared" si="9"/>
        <v>7.579999999999998</v>
      </c>
      <c r="N11" s="6">
        <f t="shared" si="10"/>
        <v>1162</v>
      </c>
      <c r="P11" s="19">
        <f t="shared" si="11"/>
        <v>301.5999999999999</v>
      </c>
      <c r="Q11" s="21">
        <v>1639</v>
      </c>
      <c r="R11" s="12">
        <f t="shared" si="0"/>
        <v>5</v>
      </c>
      <c r="S11" s="11" t="s">
        <v>9</v>
      </c>
      <c r="T11" s="13">
        <f t="shared" si="1"/>
        <v>1.599999999999909</v>
      </c>
    </row>
    <row r="12" spans="1:20" ht="12.75">
      <c r="A12" s="19">
        <v>261.2</v>
      </c>
      <c r="B12" s="21">
        <f t="shared" si="2"/>
        <v>1251</v>
      </c>
      <c r="C12" s="12">
        <f t="shared" si="3"/>
        <v>4</v>
      </c>
      <c r="D12" s="11" t="s">
        <v>9</v>
      </c>
      <c r="E12" s="13">
        <f t="shared" si="4"/>
        <v>21.19999999999999</v>
      </c>
      <c r="G12" s="5">
        <f t="shared" si="6"/>
        <v>3.0799999999999983</v>
      </c>
      <c r="H12" s="6">
        <f t="shared" si="7"/>
        <v>448</v>
      </c>
      <c r="I12" s="103"/>
      <c r="J12" s="31">
        <f t="shared" si="8"/>
        <v>19.5</v>
      </c>
      <c r="K12" s="32">
        <f aca="true" t="shared" si="12" ref="K12:K23">K11+10</f>
        <v>293</v>
      </c>
      <c r="M12" s="5">
        <f t="shared" si="9"/>
        <v>7.589999999999998</v>
      </c>
      <c r="N12" s="6">
        <f t="shared" si="10"/>
        <v>1159</v>
      </c>
      <c r="P12" s="19">
        <f t="shared" si="11"/>
        <v>301.7999999999999</v>
      </c>
      <c r="Q12" s="21">
        <f t="shared" si="5"/>
        <v>1638</v>
      </c>
      <c r="R12" s="12">
        <f t="shared" si="0"/>
        <v>5</v>
      </c>
      <c r="S12" s="11" t="s">
        <v>9</v>
      </c>
      <c r="T12" s="13">
        <f t="shared" si="1"/>
        <v>1.7999999999998977</v>
      </c>
    </row>
    <row r="13" spans="1:20" ht="12.75">
      <c r="A13" s="19">
        <f>A12+0.1</f>
        <v>261.3</v>
      </c>
      <c r="B13" s="21">
        <f t="shared" si="2"/>
        <v>1250</v>
      </c>
      <c r="C13" s="12">
        <f t="shared" si="3"/>
        <v>4</v>
      </c>
      <c r="D13" s="11" t="s">
        <v>9</v>
      </c>
      <c r="E13" s="13">
        <f t="shared" si="4"/>
        <v>21.30000000000001</v>
      </c>
      <c r="G13" s="5">
        <f t="shared" si="6"/>
        <v>3.089999999999998</v>
      </c>
      <c r="H13" s="6">
        <f t="shared" si="7"/>
        <v>451</v>
      </c>
      <c r="I13" s="103"/>
      <c r="J13" s="31">
        <f t="shared" si="8"/>
        <v>20</v>
      </c>
      <c r="K13" s="32">
        <v>304</v>
      </c>
      <c r="M13" s="5">
        <f t="shared" si="9"/>
        <v>7.599999999999998</v>
      </c>
      <c r="N13" s="6">
        <v>1155</v>
      </c>
      <c r="P13" s="19">
        <f t="shared" si="11"/>
        <v>301.9999999999999</v>
      </c>
      <c r="Q13" s="21">
        <v>1636</v>
      </c>
      <c r="R13" s="12">
        <f t="shared" si="0"/>
        <v>5</v>
      </c>
      <c r="S13" s="11" t="s">
        <v>9</v>
      </c>
      <c r="T13" s="13">
        <f t="shared" si="1"/>
        <v>1.9999999999998863</v>
      </c>
    </row>
    <row r="14" spans="1:20" ht="12.75">
      <c r="A14" s="19">
        <v>261.5</v>
      </c>
      <c r="B14" s="21">
        <f t="shared" si="2"/>
        <v>1249</v>
      </c>
      <c r="C14" s="12">
        <f t="shared" si="3"/>
        <v>4</v>
      </c>
      <c r="D14" s="11" t="s">
        <v>9</v>
      </c>
      <c r="E14" s="13">
        <f t="shared" si="4"/>
        <v>21.5</v>
      </c>
      <c r="G14" s="5">
        <f t="shared" si="6"/>
        <v>3.099999999999998</v>
      </c>
      <c r="H14" s="6">
        <v>455</v>
      </c>
      <c r="I14" s="103"/>
      <c r="J14" s="31">
        <f t="shared" si="8"/>
        <v>20.5</v>
      </c>
      <c r="K14" s="32">
        <f t="shared" si="12"/>
        <v>314</v>
      </c>
      <c r="M14" s="5">
        <f t="shared" si="9"/>
        <v>7.609999999999998</v>
      </c>
      <c r="N14" s="6">
        <f t="shared" si="10"/>
        <v>1152</v>
      </c>
      <c r="P14" s="19">
        <f t="shared" si="11"/>
        <v>302.1999999999999</v>
      </c>
      <c r="Q14" s="21">
        <f t="shared" si="5"/>
        <v>1635</v>
      </c>
      <c r="R14" s="12">
        <f t="shared" si="0"/>
        <v>5</v>
      </c>
      <c r="S14" s="11" t="s">
        <v>9</v>
      </c>
      <c r="T14" s="13">
        <f t="shared" si="1"/>
        <v>2.199999999999875</v>
      </c>
    </row>
    <row r="15" spans="1:20" ht="12.75">
      <c r="A15" s="19">
        <v>261.6</v>
      </c>
      <c r="B15" s="21">
        <f t="shared" si="2"/>
        <v>1248</v>
      </c>
      <c r="C15" s="12">
        <f t="shared" si="3"/>
        <v>4</v>
      </c>
      <c r="D15" s="11" t="s">
        <v>9</v>
      </c>
      <c r="E15" s="13">
        <f t="shared" si="4"/>
        <v>21.600000000000023</v>
      </c>
      <c r="G15" s="5">
        <f t="shared" si="6"/>
        <v>3.1099999999999977</v>
      </c>
      <c r="H15" s="6">
        <f t="shared" si="7"/>
        <v>458</v>
      </c>
      <c r="I15" s="103"/>
      <c r="J15" s="31">
        <f t="shared" si="8"/>
        <v>21</v>
      </c>
      <c r="K15" s="32">
        <f t="shared" si="12"/>
        <v>324</v>
      </c>
      <c r="M15" s="5">
        <f t="shared" si="9"/>
        <v>7.619999999999997</v>
      </c>
      <c r="N15" s="6">
        <f t="shared" si="10"/>
        <v>1149</v>
      </c>
      <c r="P15" s="19">
        <f t="shared" si="11"/>
        <v>302.39999999999986</v>
      </c>
      <c r="Q15" s="21">
        <v>1633</v>
      </c>
      <c r="R15" s="12">
        <f t="shared" si="0"/>
        <v>5</v>
      </c>
      <c r="S15" s="11" t="s">
        <v>9</v>
      </c>
      <c r="T15" s="13">
        <f t="shared" si="1"/>
        <v>2.3999999999998636</v>
      </c>
    </row>
    <row r="16" spans="1:20" ht="12.75">
      <c r="A16" s="19">
        <v>261.8</v>
      </c>
      <c r="B16" s="21">
        <f t="shared" si="2"/>
        <v>1247</v>
      </c>
      <c r="C16" s="12">
        <f t="shared" si="3"/>
        <v>4</v>
      </c>
      <c r="D16" s="11" t="s">
        <v>9</v>
      </c>
      <c r="E16" s="13">
        <f t="shared" si="4"/>
        <v>21.80000000000001</v>
      </c>
      <c r="G16" s="5">
        <f t="shared" si="6"/>
        <v>3.1199999999999974</v>
      </c>
      <c r="H16" s="6">
        <f t="shared" si="7"/>
        <v>461</v>
      </c>
      <c r="I16" s="103"/>
      <c r="J16" s="31">
        <f t="shared" si="8"/>
        <v>21.5</v>
      </c>
      <c r="K16" s="32">
        <v>333</v>
      </c>
      <c r="M16" s="5">
        <f t="shared" si="9"/>
        <v>7.629999999999997</v>
      </c>
      <c r="N16" s="6">
        <f t="shared" si="10"/>
        <v>1146</v>
      </c>
      <c r="P16" s="19">
        <f t="shared" si="11"/>
        <v>302.59999999999985</v>
      </c>
      <c r="Q16" s="21">
        <f t="shared" si="5"/>
        <v>1632</v>
      </c>
      <c r="R16" s="12">
        <f t="shared" si="0"/>
        <v>5</v>
      </c>
      <c r="S16" s="11" t="s">
        <v>9</v>
      </c>
      <c r="T16" s="13">
        <f t="shared" si="1"/>
        <v>2.599999999999852</v>
      </c>
    </row>
    <row r="17" spans="1:20" ht="12.75">
      <c r="A17" s="19">
        <v>261.9</v>
      </c>
      <c r="B17" s="21">
        <f t="shared" si="2"/>
        <v>1246</v>
      </c>
      <c r="C17" s="12">
        <f t="shared" si="3"/>
        <v>4</v>
      </c>
      <c r="D17" s="11" t="s">
        <v>9</v>
      </c>
      <c r="E17" s="13">
        <f t="shared" si="4"/>
        <v>21.899999999999977</v>
      </c>
      <c r="G17" s="5">
        <f t="shared" si="6"/>
        <v>3.1299999999999972</v>
      </c>
      <c r="H17" s="6">
        <f t="shared" si="7"/>
        <v>464</v>
      </c>
      <c r="I17" s="103"/>
      <c r="J17" s="31">
        <f t="shared" si="8"/>
        <v>22</v>
      </c>
      <c r="K17" s="32">
        <f t="shared" si="12"/>
        <v>343</v>
      </c>
      <c r="M17" s="5">
        <f t="shared" si="9"/>
        <v>7.639999999999997</v>
      </c>
      <c r="N17" s="6">
        <f t="shared" si="10"/>
        <v>1143</v>
      </c>
      <c r="P17" s="19">
        <f t="shared" si="11"/>
        <v>302.79999999999984</v>
      </c>
      <c r="Q17" s="21">
        <v>1630</v>
      </c>
      <c r="R17" s="12">
        <f t="shared" si="0"/>
        <v>5</v>
      </c>
      <c r="S17" s="11" t="s">
        <v>9</v>
      </c>
      <c r="T17" s="13">
        <f t="shared" si="1"/>
        <v>2.799999999999841</v>
      </c>
    </row>
    <row r="18" spans="1:20" ht="12.75">
      <c r="A18" s="19">
        <f>A17+0.1</f>
        <v>262</v>
      </c>
      <c r="B18" s="21">
        <f t="shared" si="2"/>
        <v>1245</v>
      </c>
      <c r="C18" s="12">
        <f t="shared" si="3"/>
        <v>4</v>
      </c>
      <c r="D18" s="11" t="s">
        <v>9</v>
      </c>
      <c r="E18" s="13">
        <f t="shared" si="4"/>
        <v>22</v>
      </c>
      <c r="G18" s="5">
        <f t="shared" si="6"/>
        <v>3.139999999999997</v>
      </c>
      <c r="H18" s="6">
        <f t="shared" si="7"/>
        <v>467</v>
      </c>
      <c r="I18" s="103"/>
      <c r="J18" s="31">
        <f t="shared" si="8"/>
        <v>22.5</v>
      </c>
      <c r="K18" s="32">
        <f t="shared" si="12"/>
        <v>353</v>
      </c>
      <c r="M18" s="5">
        <f t="shared" si="9"/>
        <v>7.649999999999997</v>
      </c>
      <c r="N18" s="6">
        <v>1139</v>
      </c>
      <c r="P18" s="19">
        <f t="shared" si="11"/>
        <v>302.99999999999983</v>
      </c>
      <c r="Q18" s="21">
        <f t="shared" si="5"/>
        <v>1629</v>
      </c>
      <c r="R18" s="12">
        <f t="shared" si="0"/>
        <v>5</v>
      </c>
      <c r="S18" s="11" t="s">
        <v>9</v>
      </c>
      <c r="T18" s="13">
        <f t="shared" si="1"/>
        <v>2.9999999999998295</v>
      </c>
    </row>
    <row r="19" spans="1:20" ht="12.75">
      <c r="A19" s="19">
        <v>262.2</v>
      </c>
      <c r="B19" s="21">
        <f t="shared" si="2"/>
        <v>1244</v>
      </c>
      <c r="C19" s="12">
        <f t="shared" si="3"/>
        <v>4</v>
      </c>
      <c r="D19" s="11" t="s">
        <v>9</v>
      </c>
      <c r="E19" s="13">
        <f t="shared" si="4"/>
        <v>22.19999999999999</v>
      </c>
      <c r="G19" s="5">
        <f t="shared" si="6"/>
        <v>3.149999999999997</v>
      </c>
      <c r="H19" s="6">
        <f t="shared" si="7"/>
        <v>470</v>
      </c>
      <c r="I19" s="103"/>
      <c r="J19" s="31">
        <f t="shared" si="8"/>
        <v>23</v>
      </c>
      <c r="K19" s="32">
        <v>362</v>
      </c>
      <c r="M19" s="5">
        <f t="shared" si="9"/>
        <v>7.659999999999997</v>
      </c>
      <c r="N19" s="6">
        <f t="shared" si="10"/>
        <v>1136</v>
      </c>
      <c r="P19" s="19">
        <f t="shared" si="11"/>
        <v>303.1999999999998</v>
      </c>
      <c r="Q19" s="21">
        <v>1627</v>
      </c>
      <c r="R19" s="12">
        <f t="shared" si="0"/>
        <v>5</v>
      </c>
      <c r="S19" s="11" t="s">
        <v>9</v>
      </c>
      <c r="T19" s="13">
        <f t="shared" si="1"/>
        <v>3.199999999999818</v>
      </c>
    </row>
    <row r="20" spans="1:20" ht="12.75">
      <c r="A20" s="19">
        <f aca="true" t="shared" si="13" ref="A20:A34">A19+0.1</f>
        <v>262.3</v>
      </c>
      <c r="B20" s="21">
        <f aca="true" t="shared" si="14" ref="B20:B35">B19-1</f>
        <v>1243</v>
      </c>
      <c r="C20" s="12">
        <f aca="true" t="shared" si="15" ref="C20:C35">INT(A20/60)</f>
        <v>4</v>
      </c>
      <c r="D20" s="11" t="s">
        <v>9</v>
      </c>
      <c r="E20" s="13">
        <f aca="true" t="shared" si="16" ref="E20:E35">MOD(A20,60)</f>
        <v>22.30000000000001</v>
      </c>
      <c r="G20" s="5">
        <f t="shared" si="6"/>
        <v>3.1599999999999966</v>
      </c>
      <c r="H20" s="6">
        <f t="shared" si="7"/>
        <v>473</v>
      </c>
      <c r="I20" s="103"/>
      <c r="J20" s="31">
        <f t="shared" si="8"/>
        <v>23.5</v>
      </c>
      <c r="K20" s="32">
        <f t="shared" si="12"/>
        <v>372</v>
      </c>
      <c r="M20" s="5">
        <f t="shared" si="9"/>
        <v>7.669999999999996</v>
      </c>
      <c r="N20" s="6">
        <f t="shared" si="10"/>
        <v>1133</v>
      </c>
      <c r="P20" s="19">
        <f t="shared" si="11"/>
        <v>303.3999999999998</v>
      </c>
      <c r="Q20" s="21">
        <f t="shared" si="5"/>
        <v>1626</v>
      </c>
      <c r="R20" s="12">
        <f t="shared" si="0"/>
        <v>5</v>
      </c>
      <c r="S20" s="11" t="s">
        <v>9</v>
      </c>
      <c r="T20" s="13">
        <f t="shared" si="1"/>
        <v>3.3999999999998067</v>
      </c>
    </row>
    <row r="21" spans="1:20" ht="12.75">
      <c r="A21" s="19">
        <v>262.5</v>
      </c>
      <c r="B21" s="21">
        <f t="shared" si="14"/>
        <v>1242</v>
      </c>
      <c r="C21" s="12">
        <f t="shared" si="15"/>
        <v>4</v>
      </c>
      <c r="D21" s="11" t="s">
        <v>9</v>
      </c>
      <c r="E21" s="13">
        <f t="shared" si="16"/>
        <v>22.5</v>
      </c>
      <c r="G21" s="5">
        <f aca="true" t="shared" si="17" ref="G21:G36">G20+0.01</f>
        <v>3.1699999999999964</v>
      </c>
      <c r="H21" s="6">
        <f aca="true" t="shared" si="18" ref="H21:H36">H20+3</f>
        <v>476</v>
      </c>
      <c r="I21" s="103"/>
      <c r="J21" s="31">
        <f aca="true" t="shared" si="19" ref="J21:J36">J20+0.5</f>
        <v>24</v>
      </c>
      <c r="K21" s="32">
        <v>381</v>
      </c>
      <c r="M21" s="5">
        <f aca="true" t="shared" si="20" ref="M21:M36">M20+0.01</f>
        <v>7.679999999999996</v>
      </c>
      <c r="N21" s="6">
        <f aca="true" t="shared" si="21" ref="N21:N36">N20-3</f>
        <v>1130</v>
      </c>
      <c r="P21" s="19">
        <f t="shared" si="11"/>
        <v>303.5999999999998</v>
      </c>
      <c r="Q21" s="21">
        <v>1624</v>
      </c>
      <c r="R21" s="12">
        <f t="shared" si="0"/>
        <v>5</v>
      </c>
      <c r="S21" s="11" t="s">
        <v>9</v>
      </c>
      <c r="T21" s="13">
        <f t="shared" si="1"/>
        <v>3.5999999999997954</v>
      </c>
    </row>
    <row r="22" spans="1:20" ht="12.75">
      <c r="A22" s="19">
        <f t="shared" si="13"/>
        <v>262.6</v>
      </c>
      <c r="B22" s="21">
        <f t="shared" si="14"/>
        <v>1241</v>
      </c>
      <c r="C22" s="12">
        <f t="shared" si="15"/>
        <v>4</v>
      </c>
      <c r="D22" s="11" t="s">
        <v>9</v>
      </c>
      <c r="E22" s="13">
        <f t="shared" si="16"/>
        <v>22.600000000000023</v>
      </c>
      <c r="G22" s="5">
        <f t="shared" si="17"/>
        <v>3.179999999999996</v>
      </c>
      <c r="H22" s="6">
        <f t="shared" si="18"/>
        <v>479</v>
      </c>
      <c r="I22" s="103"/>
      <c r="J22" s="31">
        <f t="shared" si="19"/>
        <v>24.5</v>
      </c>
      <c r="K22" s="32">
        <v>390</v>
      </c>
      <c r="M22" s="5">
        <f t="shared" si="20"/>
        <v>7.689999999999996</v>
      </c>
      <c r="N22" s="6">
        <f t="shared" si="21"/>
        <v>1127</v>
      </c>
      <c r="P22" s="19">
        <f t="shared" si="11"/>
        <v>303.7999999999998</v>
      </c>
      <c r="Q22" s="21">
        <f t="shared" si="5"/>
        <v>1623</v>
      </c>
      <c r="R22" s="12">
        <f t="shared" si="0"/>
        <v>5</v>
      </c>
      <c r="S22" s="11" t="s">
        <v>9</v>
      </c>
      <c r="T22" s="13">
        <f t="shared" si="1"/>
        <v>3.799999999999784</v>
      </c>
    </row>
    <row r="23" spans="1:20" ht="12.75">
      <c r="A23" s="19">
        <v>262.7</v>
      </c>
      <c r="B23" s="21">
        <f t="shared" si="14"/>
        <v>1240</v>
      </c>
      <c r="C23" s="12">
        <f t="shared" si="15"/>
        <v>4</v>
      </c>
      <c r="D23" s="11" t="s">
        <v>9</v>
      </c>
      <c r="E23" s="13">
        <f t="shared" si="16"/>
        <v>22.69999999999999</v>
      </c>
      <c r="G23" s="5">
        <f t="shared" si="17"/>
        <v>3.189999999999996</v>
      </c>
      <c r="H23" s="6">
        <f t="shared" si="18"/>
        <v>482</v>
      </c>
      <c r="I23" s="103"/>
      <c r="J23" s="31">
        <f t="shared" si="19"/>
        <v>25</v>
      </c>
      <c r="K23" s="32">
        <f t="shared" si="12"/>
        <v>400</v>
      </c>
      <c r="M23" s="5">
        <f t="shared" si="20"/>
        <v>7.699999999999996</v>
      </c>
      <c r="N23" s="6">
        <v>1123</v>
      </c>
      <c r="P23" s="19">
        <f t="shared" si="11"/>
        <v>303.9999999999998</v>
      </c>
      <c r="Q23" s="21">
        <v>1621</v>
      </c>
      <c r="R23" s="12">
        <f t="shared" si="0"/>
        <v>5</v>
      </c>
      <c r="S23" s="11" t="s">
        <v>9</v>
      </c>
      <c r="T23" s="13">
        <f t="shared" si="1"/>
        <v>3.9999999999997726</v>
      </c>
    </row>
    <row r="24" spans="1:20" ht="12.75">
      <c r="A24" s="19">
        <v>262.9</v>
      </c>
      <c r="B24" s="21">
        <f t="shared" si="14"/>
        <v>1239</v>
      </c>
      <c r="C24" s="12">
        <f t="shared" si="15"/>
        <v>4</v>
      </c>
      <c r="D24" s="11" t="s">
        <v>9</v>
      </c>
      <c r="E24" s="13">
        <f t="shared" si="16"/>
        <v>22.899999999999977</v>
      </c>
      <c r="G24" s="5">
        <f t="shared" si="17"/>
        <v>3.1999999999999957</v>
      </c>
      <c r="H24" s="6">
        <f t="shared" si="18"/>
        <v>485</v>
      </c>
      <c r="I24" s="103"/>
      <c r="J24" s="31">
        <f t="shared" si="19"/>
        <v>25.5</v>
      </c>
      <c r="K24" s="32">
        <f>K23+9</f>
        <v>409</v>
      </c>
      <c r="M24" s="5">
        <f t="shared" si="20"/>
        <v>7.7099999999999955</v>
      </c>
      <c r="N24" s="6">
        <f t="shared" si="21"/>
        <v>1120</v>
      </c>
      <c r="P24" s="19">
        <f t="shared" si="11"/>
        <v>304.19999999999976</v>
      </c>
      <c r="Q24" s="21">
        <f t="shared" si="5"/>
        <v>1620</v>
      </c>
      <c r="R24" s="12">
        <f t="shared" si="0"/>
        <v>5</v>
      </c>
      <c r="S24" s="11" t="s">
        <v>9</v>
      </c>
      <c r="T24" s="13">
        <f t="shared" si="1"/>
        <v>4.199999999999761</v>
      </c>
    </row>
    <row r="25" spans="1:20" ht="12.75">
      <c r="A25" s="19">
        <f t="shared" si="13"/>
        <v>263</v>
      </c>
      <c r="B25" s="21">
        <f t="shared" si="14"/>
        <v>1238</v>
      </c>
      <c r="C25" s="12">
        <f t="shared" si="15"/>
        <v>4</v>
      </c>
      <c r="D25" s="11" t="s">
        <v>9</v>
      </c>
      <c r="E25" s="13">
        <f t="shared" si="16"/>
        <v>23</v>
      </c>
      <c r="G25" s="5">
        <f t="shared" si="17"/>
        <v>3.2099999999999955</v>
      </c>
      <c r="H25" s="6">
        <f t="shared" si="18"/>
        <v>488</v>
      </c>
      <c r="I25" s="103"/>
      <c r="J25" s="31">
        <f t="shared" si="19"/>
        <v>26</v>
      </c>
      <c r="K25" s="32">
        <f aca="true" t="shared" si="22" ref="K25:K34">K24+9</f>
        <v>418</v>
      </c>
      <c r="M25" s="5">
        <f t="shared" si="20"/>
        <v>7.719999999999995</v>
      </c>
      <c r="N25" s="6">
        <f t="shared" si="21"/>
        <v>1117</v>
      </c>
      <c r="P25" s="19">
        <f t="shared" si="11"/>
        <v>304.39999999999975</v>
      </c>
      <c r="Q25" s="21">
        <f t="shared" si="5"/>
        <v>1619</v>
      </c>
      <c r="R25" s="12">
        <f t="shared" si="0"/>
        <v>5</v>
      </c>
      <c r="S25" s="11" t="s">
        <v>9</v>
      </c>
      <c r="T25" s="13">
        <f t="shared" si="1"/>
        <v>4.39999999999975</v>
      </c>
    </row>
    <row r="26" spans="1:20" ht="12.75">
      <c r="A26" s="19">
        <f t="shared" si="13"/>
        <v>263.1</v>
      </c>
      <c r="B26" s="21">
        <f t="shared" si="14"/>
        <v>1237</v>
      </c>
      <c r="C26" s="12">
        <f t="shared" si="15"/>
        <v>4</v>
      </c>
      <c r="D26" s="11" t="s">
        <v>9</v>
      </c>
      <c r="E26" s="13">
        <f t="shared" si="16"/>
        <v>23.100000000000023</v>
      </c>
      <c r="G26" s="5">
        <f t="shared" si="17"/>
        <v>3.2199999999999953</v>
      </c>
      <c r="H26" s="6">
        <f t="shared" si="18"/>
        <v>491</v>
      </c>
      <c r="I26" s="103"/>
      <c r="J26" s="31">
        <f t="shared" si="19"/>
        <v>26.5</v>
      </c>
      <c r="K26" s="32">
        <v>426</v>
      </c>
      <c r="M26" s="5">
        <f t="shared" si="20"/>
        <v>7.729999999999995</v>
      </c>
      <c r="N26" s="6">
        <f t="shared" si="21"/>
        <v>1114</v>
      </c>
      <c r="P26" s="19">
        <f t="shared" si="11"/>
        <v>304.59999999999974</v>
      </c>
      <c r="Q26" s="21">
        <v>1617</v>
      </c>
      <c r="R26" s="12">
        <f t="shared" si="0"/>
        <v>5</v>
      </c>
      <c r="S26" s="11" t="s">
        <v>9</v>
      </c>
      <c r="T26" s="13">
        <f t="shared" si="1"/>
        <v>4.5999999999997385</v>
      </c>
    </row>
    <row r="27" spans="1:20" ht="12.75">
      <c r="A27" s="19">
        <v>263.3</v>
      </c>
      <c r="B27" s="21">
        <f t="shared" si="14"/>
        <v>1236</v>
      </c>
      <c r="C27" s="12">
        <f t="shared" si="15"/>
        <v>4</v>
      </c>
      <c r="D27" s="11" t="s">
        <v>9</v>
      </c>
      <c r="E27" s="13">
        <f t="shared" si="16"/>
        <v>23.30000000000001</v>
      </c>
      <c r="G27" s="5">
        <f t="shared" si="17"/>
        <v>3.229999999999995</v>
      </c>
      <c r="H27" s="6">
        <f t="shared" si="18"/>
        <v>494</v>
      </c>
      <c r="I27" s="103"/>
      <c r="J27" s="31">
        <f t="shared" si="19"/>
        <v>27</v>
      </c>
      <c r="K27" s="32">
        <f t="shared" si="22"/>
        <v>435</v>
      </c>
      <c r="M27" s="5">
        <f t="shared" si="20"/>
        <v>7.739999999999995</v>
      </c>
      <c r="N27" s="6">
        <f t="shared" si="21"/>
        <v>1111</v>
      </c>
      <c r="P27" s="19">
        <f t="shared" si="11"/>
        <v>304.7999999999997</v>
      </c>
      <c r="Q27" s="21">
        <f t="shared" si="5"/>
        <v>1616</v>
      </c>
      <c r="R27" s="12">
        <f t="shared" si="0"/>
        <v>5</v>
      </c>
      <c r="S27" s="11" t="s">
        <v>9</v>
      </c>
      <c r="T27" s="13">
        <f t="shared" si="1"/>
        <v>4.799999999999727</v>
      </c>
    </row>
    <row r="28" spans="1:20" ht="12.75">
      <c r="A28" s="19">
        <f t="shared" si="13"/>
        <v>263.40000000000003</v>
      </c>
      <c r="B28" s="21">
        <f t="shared" si="14"/>
        <v>1235</v>
      </c>
      <c r="C28" s="12">
        <f t="shared" si="15"/>
        <v>4</v>
      </c>
      <c r="D28" s="11" t="s">
        <v>9</v>
      </c>
      <c r="E28" s="13">
        <f t="shared" si="16"/>
        <v>23.400000000000034</v>
      </c>
      <c r="G28" s="5">
        <f t="shared" si="17"/>
        <v>3.239999999999995</v>
      </c>
      <c r="H28" s="6">
        <f t="shared" si="18"/>
        <v>497</v>
      </c>
      <c r="I28" s="103"/>
      <c r="J28" s="31">
        <f t="shared" si="19"/>
        <v>27.5</v>
      </c>
      <c r="K28" s="32">
        <f t="shared" si="22"/>
        <v>444</v>
      </c>
      <c r="M28" s="5">
        <f t="shared" si="20"/>
        <v>7.749999999999995</v>
      </c>
      <c r="N28" s="6">
        <f t="shared" si="21"/>
        <v>1108</v>
      </c>
      <c r="P28" s="19">
        <f t="shared" si="11"/>
        <v>304.9999999999997</v>
      </c>
      <c r="Q28" s="21">
        <v>1614</v>
      </c>
      <c r="R28" s="12">
        <f t="shared" si="0"/>
        <v>5</v>
      </c>
      <c r="S28" s="11" t="s">
        <v>9</v>
      </c>
      <c r="T28" s="13">
        <f t="shared" si="1"/>
        <v>4.999999999999716</v>
      </c>
    </row>
    <row r="29" spans="1:20" ht="12.75">
      <c r="A29" s="19">
        <v>263.6</v>
      </c>
      <c r="B29" s="21">
        <f t="shared" si="14"/>
        <v>1234</v>
      </c>
      <c r="C29" s="12">
        <f t="shared" si="15"/>
        <v>4</v>
      </c>
      <c r="D29" s="11" t="s">
        <v>9</v>
      </c>
      <c r="E29" s="13">
        <f t="shared" si="16"/>
        <v>23.600000000000023</v>
      </c>
      <c r="G29" s="5">
        <f t="shared" si="17"/>
        <v>3.2499999999999947</v>
      </c>
      <c r="H29" s="6">
        <f t="shared" si="18"/>
        <v>500</v>
      </c>
      <c r="I29" s="103"/>
      <c r="J29" s="31">
        <f t="shared" si="19"/>
        <v>28</v>
      </c>
      <c r="K29" s="32">
        <f t="shared" si="22"/>
        <v>453</v>
      </c>
      <c r="M29" s="5">
        <f t="shared" si="20"/>
        <v>7.7599999999999945</v>
      </c>
      <c r="N29" s="6">
        <f t="shared" si="21"/>
        <v>1105</v>
      </c>
      <c r="P29" s="19">
        <f t="shared" si="11"/>
        <v>305.1999999999997</v>
      </c>
      <c r="Q29" s="21">
        <f t="shared" si="5"/>
        <v>1613</v>
      </c>
      <c r="R29" s="12">
        <f t="shared" si="0"/>
        <v>5</v>
      </c>
      <c r="S29" s="11" t="s">
        <v>9</v>
      </c>
      <c r="T29" s="13">
        <f t="shared" si="1"/>
        <v>5.199999999999704</v>
      </c>
    </row>
    <row r="30" spans="1:20" ht="12.75">
      <c r="A30" s="19">
        <f t="shared" si="13"/>
        <v>263.70000000000005</v>
      </c>
      <c r="B30" s="21">
        <f t="shared" si="14"/>
        <v>1233</v>
      </c>
      <c r="C30" s="12">
        <f t="shared" si="15"/>
        <v>4</v>
      </c>
      <c r="D30" s="11" t="s">
        <v>9</v>
      </c>
      <c r="E30" s="13">
        <f t="shared" si="16"/>
        <v>23.700000000000045</v>
      </c>
      <c r="G30" s="5">
        <f t="shared" si="17"/>
        <v>3.2599999999999945</v>
      </c>
      <c r="H30" s="6">
        <f t="shared" si="18"/>
        <v>503</v>
      </c>
      <c r="I30" s="103"/>
      <c r="J30" s="31">
        <f t="shared" si="19"/>
        <v>28.5</v>
      </c>
      <c r="K30" s="32">
        <v>461</v>
      </c>
      <c r="M30" s="5">
        <f t="shared" si="20"/>
        <v>7.769999999999994</v>
      </c>
      <c r="N30" s="6">
        <v>1101</v>
      </c>
      <c r="P30" s="19">
        <f t="shared" si="11"/>
        <v>305.3999999999997</v>
      </c>
      <c r="Q30" s="21">
        <v>1611</v>
      </c>
      <c r="R30" s="12">
        <f t="shared" si="0"/>
        <v>5</v>
      </c>
      <c r="S30" s="11" t="s">
        <v>9</v>
      </c>
      <c r="T30" s="13">
        <f t="shared" si="1"/>
        <v>5.399999999999693</v>
      </c>
    </row>
    <row r="31" spans="1:20" ht="12.75">
      <c r="A31" s="19">
        <v>263.9</v>
      </c>
      <c r="B31" s="21">
        <f t="shared" si="14"/>
        <v>1232</v>
      </c>
      <c r="C31" s="12">
        <f t="shared" si="15"/>
        <v>4</v>
      </c>
      <c r="D31" s="11" t="s">
        <v>9</v>
      </c>
      <c r="E31" s="13">
        <f t="shared" si="16"/>
        <v>23.899999999999977</v>
      </c>
      <c r="G31" s="5">
        <f t="shared" si="17"/>
        <v>3.2699999999999942</v>
      </c>
      <c r="H31" s="6">
        <f t="shared" si="18"/>
        <v>506</v>
      </c>
      <c r="I31" s="103"/>
      <c r="J31" s="31">
        <f t="shared" si="19"/>
        <v>29</v>
      </c>
      <c r="K31" s="32">
        <f t="shared" si="22"/>
        <v>470</v>
      </c>
      <c r="M31" s="5">
        <f t="shared" si="20"/>
        <v>7.779999999999994</v>
      </c>
      <c r="N31" s="6">
        <f t="shared" si="21"/>
        <v>1098</v>
      </c>
      <c r="P31" s="19">
        <f t="shared" si="11"/>
        <v>305.5999999999997</v>
      </c>
      <c r="Q31" s="21">
        <f t="shared" si="5"/>
        <v>1610</v>
      </c>
      <c r="R31" s="12">
        <f t="shared" si="0"/>
        <v>5</v>
      </c>
      <c r="S31" s="11" t="s">
        <v>9</v>
      </c>
      <c r="T31" s="13">
        <f t="shared" si="1"/>
        <v>5.599999999999682</v>
      </c>
    </row>
    <row r="32" spans="1:20" ht="12.75">
      <c r="A32" s="19">
        <f t="shared" si="13"/>
        <v>264</v>
      </c>
      <c r="B32" s="21">
        <f t="shared" si="14"/>
        <v>1231</v>
      </c>
      <c r="C32" s="12">
        <f t="shared" si="15"/>
        <v>4</v>
      </c>
      <c r="D32" s="11" t="s">
        <v>9</v>
      </c>
      <c r="E32" s="13">
        <f t="shared" si="16"/>
        <v>24</v>
      </c>
      <c r="G32" s="5">
        <f t="shared" si="17"/>
        <v>3.279999999999994</v>
      </c>
      <c r="H32" s="6">
        <f t="shared" si="18"/>
        <v>509</v>
      </c>
      <c r="I32" s="103"/>
      <c r="J32" s="31">
        <f t="shared" si="19"/>
        <v>29.5</v>
      </c>
      <c r="K32" s="32">
        <v>478</v>
      </c>
      <c r="M32" s="5">
        <f t="shared" si="20"/>
        <v>7.789999999999994</v>
      </c>
      <c r="N32" s="6">
        <f t="shared" si="21"/>
        <v>1095</v>
      </c>
      <c r="P32" s="19">
        <f t="shared" si="11"/>
        <v>305.79999999999967</v>
      </c>
      <c r="Q32" s="21">
        <v>1608</v>
      </c>
      <c r="R32" s="12">
        <f t="shared" si="0"/>
        <v>5</v>
      </c>
      <c r="S32" s="11" t="s">
        <v>9</v>
      </c>
      <c r="T32" s="13">
        <f t="shared" si="1"/>
        <v>5.79999999999967</v>
      </c>
    </row>
    <row r="33" spans="1:20" ht="12.75">
      <c r="A33" s="19">
        <v>264.2</v>
      </c>
      <c r="B33" s="21">
        <f t="shared" si="14"/>
        <v>1230</v>
      </c>
      <c r="C33" s="12">
        <f t="shared" si="15"/>
        <v>4</v>
      </c>
      <c r="D33" s="11" t="s">
        <v>9</v>
      </c>
      <c r="E33" s="13">
        <f t="shared" si="16"/>
        <v>24.19999999999999</v>
      </c>
      <c r="G33" s="5">
        <f t="shared" si="17"/>
        <v>3.289999999999994</v>
      </c>
      <c r="H33" s="6">
        <f t="shared" si="18"/>
        <v>512</v>
      </c>
      <c r="I33" s="103"/>
      <c r="J33" s="31">
        <f t="shared" si="19"/>
        <v>30</v>
      </c>
      <c r="K33" s="32">
        <v>486</v>
      </c>
      <c r="M33" s="5">
        <f t="shared" si="20"/>
        <v>7.799999999999994</v>
      </c>
      <c r="N33" s="6">
        <f t="shared" si="21"/>
        <v>1092</v>
      </c>
      <c r="P33" s="19">
        <f t="shared" si="11"/>
        <v>305.99999999999966</v>
      </c>
      <c r="Q33" s="21">
        <f t="shared" si="5"/>
        <v>1607</v>
      </c>
      <c r="R33" s="12">
        <f t="shared" si="0"/>
        <v>5</v>
      </c>
      <c r="S33" s="11" t="s">
        <v>9</v>
      </c>
      <c r="T33" s="13">
        <f t="shared" si="1"/>
        <v>5.999999999999659</v>
      </c>
    </row>
    <row r="34" spans="1:20" ht="12.75">
      <c r="A34" s="19">
        <f t="shared" si="13"/>
        <v>264.3</v>
      </c>
      <c r="B34" s="21">
        <f t="shared" si="14"/>
        <v>1229</v>
      </c>
      <c r="C34" s="12">
        <f t="shared" si="15"/>
        <v>4</v>
      </c>
      <c r="D34" s="11" t="s">
        <v>9</v>
      </c>
      <c r="E34" s="13">
        <f t="shared" si="16"/>
        <v>24.30000000000001</v>
      </c>
      <c r="G34" s="5">
        <f t="shared" si="17"/>
        <v>3.2999999999999936</v>
      </c>
      <c r="H34" s="6">
        <f t="shared" si="18"/>
        <v>515</v>
      </c>
      <c r="I34" s="103"/>
      <c r="J34" s="31">
        <f t="shared" si="19"/>
        <v>30.5</v>
      </c>
      <c r="K34" s="32">
        <f t="shared" si="22"/>
        <v>495</v>
      </c>
      <c r="M34" s="5">
        <f t="shared" si="20"/>
        <v>7.809999999999993</v>
      </c>
      <c r="N34" s="6">
        <f t="shared" si="21"/>
        <v>1089</v>
      </c>
      <c r="P34" s="19">
        <f t="shared" si="11"/>
        <v>306.19999999999965</v>
      </c>
      <c r="Q34" s="21">
        <v>1605</v>
      </c>
      <c r="R34" s="12">
        <f t="shared" si="0"/>
        <v>5</v>
      </c>
      <c r="S34" s="11" t="s">
        <v>9</v>
      </c>
      <c r="T34" s="13">
        <f t="shared" si="1"/>
        <v>6.199999999999648</v>
      </c>
    </row>
    <row r="35" spans="1:20" ht="12.75">
      <c r="A35" s="19">
        <v>264.5</v>
      </c>
      <c r="B35" s="21">
        <f t="shared" si="14"/>
        <v>1228</v>
      </c>
      <c r="C35" s="12">
        <f t="shared" si="15"/>
        <v>4</v>
      </c>
      <c r="D35" s="11" t="s">
        <v>9</v>
      </c>
      <c r="E35" s="13">
        <f t="shared" si="16"/>
        <v>24.5</v>
      </c>
      <c r="G35" s="5">
        <f t="shared" si="17"/>
        <v>3.3099999999999934</v>
      </c>
      <c r="H35" s="6">
        <f t="shared" si="18"/>
        <v>518</v>
      </c>
      <c r="I35" s="103"/>
      <c r="J35" s="31">
        <f t="shared" si="19"/>
        <v>31</v>
      </c>
      <c r="K35" s="32">
        <v>503</v>
      </c>
      <c r="M35" s="5">
        <f t="shared" si="20"/>
        <v>7.819999999999993</v>
      </c>
      <c r="N35" s="6">
        <f t="shared" si="21"/>
        <v>1086</v>
      </c>
      <c r="P35" s="19">
        <f t="shared" si="11"/>
        <v>306.39999999999964</v>
      </c>
      <c r="Q35" s="21">
        <f t="shared" si="5"/>
        <v>1604</v>
      </c>
      <c r="R35" s="12">
        <f t="shared" si="0"/>
        <v>5</v>
      </c>
      <c r="S35" s="11" t="s">
        <v>9</v>
      </c>
      <c r="T35" s="13">
        <f t="shared" si="1"/>
        <v>6.399999999999636</v>
      </c>
    </row>
    <row r="36" spans="1:20" ht="12.75">
      <c r="A36" s="19">
        <f aca="true" t="shared" si="23" ref="A36:A50">A35+0.1</f>
        <v>264.6</v>
      </c>
      <c r="B36" s="21">
        <f aca="true" t="shared" si="24" ref="B36:B51">B35-1</f>
        <v>1227</v>
      </c>
      <c r="C36" s="12">
        <f aca="true" t="shared" si="25" ref="C36:C51">INT(A36/60)</f>
        <v>4</v>
      </c>
      <c r="D36" s="11" t="s">
        <v>9</v>
      </c>
      <c r="E36" s="13">
        <f aca="true" t="shared" si="26" ref="E36:E51">MOD(A36,60)</f>
        <v>24.600000000000023</v>
      </c>
      <c r="G36" s="5">
        <f t="shared" si="17"/>
        <v>3.319999999999993</v>
      </c>
      <c r="H36" s="6">
        <f t="shared" si="18"/>
        <v>521</v>
      </c>
      <c r="I36" s="103"/>
      <c r="J36" s="31">
        <f t="shared" si="19"/>
        <v>31.5</v>
      </c>
      <c r="K36" s="32">
        <f>K35+8</f>
        <v>511</v>
      </c>
      <c r="M36" s="5">
        <f t="shared" si="20"/>
        <v>7.829999999999993</v>
      </c>
      <c r="N36" s="6">
        <f t="shared" si="21"/>
        <v>1083</v>
      </c>
      <c r="P36" s="19">
        <f t="shared" si="11"/>
        <v>306.5999999999996</v>
      </c>
      <c r="Q36" s="21">
        <v>1602</v>
      </c>
      <c r="R36" s="12">
        <f t="shared" si="0"/>
        <v>5</v>
      </c>
      <c r="S36" s="11" t="s">
        <v>9</v>
      </c>
      <c r="T36" s="13">
        <f t="shared" si="1"/>
        <v>6.599999999999625</v>
      </c>
    </row>
    <row r="37" spans="1:20" ht="12.75">
      <c r="A37" s="19">
        <f t="shared" si="23"/>
        <v>264.70000000000005</v>
      </c>
      <c r="B37" s="21">
        <f t="shared" si="24"/>
        <v>1226</v>
      </c>
      <c r="C37" s="12">
        <f t="shared" si="25"/>
        <v>4</v>
      </c>
      <c r="D37" s="11" t="s">
        <v>9</v>
      </c>
      <c r="E37" s="13">
        <f t="shared" si="26"/>
        <v>24.700000000000045</v>
      </c>
      <c r="G37" s="5">
        <f aca="true" t="shared" si="27" ref="G37:G52">G36+0.01</f>
        <v>3.329999999999993</v>
      </c>
      <c r="H37" s="6">
        <f aca="true" t="shared" si="28" ref="H37:H52">H36+3</f>
        <v>524</v>
      </c>
      <c r="I37" s="103"/>
      <c r="J37" s="31">
        <f aca="true" t="shared" si="29" ref="J37:J52">J36+0.5</f>
        <v>32</v>
      </c>
      <c r="K37" s="32">
        <f aca="true" t="shared" si="30" ref="K37:K50">K36+8</f>
        <v>519</v>
      </c>
      <c r="M37" s="5">
        <f aca="true" t="shared" si="31" ref="M37:M52">M36+0.01</f>
        <v>7.839999999999993</v>
      </c>
      <c r="N37" s="6">
        <f aca="true" t="shared" si="32" ref="N37:N52">N36-3</f>
        <v>1080</v>
      </c>
      <c r="P37" s="19">
        <f t="shared" si="11"/>
        <v>306.7999999999996</v>
      </c>
      <c r="Q37" s="21">
        <f t="shared" si="5"/>
        <v>1601</v>
      </c>
      <c r="R37" s="12">
        <f t="shared" si="0"/>
        <v>5</v>
      </c>
      <c r="S37" s="11" t="s">
        <v>9</v>
      </c>
      <c r="T37" s="13">
        <f t="shared" si="1"/>
        <v>6.7999999999996135</v>
      </c>
    </row>
    <row r="38" spans="1:20" ht="12.75">
      <c r="A38" s="19">
        <v>264.9</v>
      </c>
      <c r="B38" s="21">
        <f t="shared" si="24"/>
        <v>1225</v>
      </c>
      <c r="C38" s="12">
        <f t="shared" si="25"/>
        <v>4</v>
      </c>
      <c r="D38" s="11" t="s">
        <v>9</v>
      </c>
      <c r="E38" s="13">
        <f t="shared" si="26"/>
        <v>24.899999999999977</v>
      </c>
      <c r="G38" s="5">
        <f t="shared" si="27"/>
        <v>3.3399999999999928</v>
      </c>
      <c r="H38" s="6">
        <f t="shared" si="28"/>
        <v>527</v>
      </c>
      <c r="I38" s="103"/>
      <c r="J38" s="31">
        <f t="shared" si="29"/>
        <v>32.5</v>
      </c>
      <c r="K38" s="32">
        <f t="shared" si="30"/>
        <v>527</v>
      </c>
      <c r="M38" s="5">
        <f t="shared" si="31"/>
        <v>7.8499999999999925</v>
      </c>
      <c r="N38" s="6">
        <f t="shared" si="32"/>
        <v>1077</v>
      </c>
      <c r="P38" s="19">
        <f t="shared" si="11"/>
        <v>306.9999999999996</v>
      </c>
      <c r="Q38" s="21">
        <v>1599</v>
      </c>
      <c r="R38" s="12">
        <f t="shared" si="0"/>
        <v>5</v>
      </c>
      <c r="S38" s="11" t="s">
        <v>9</v>
      </c>
      <c r="T38" s="13">
        <f t="shared" si="1"/>
        <v>6.999999999999602</v>
      </c>
    </row>
    <row r="39" spans="1:20" ht="12.75">
      <c r="A39" s="19">
        <f t="shared" si="23"/>
        <v>265</v>
      </c>
      <c r="B39" s="21">
        <f t="shared" si="24"/>
        <v>1224</v>
      </c>
      <c r="C39" s="12">
        <f t="shared" si="25"/>
        <v>4</v>
      </c>
      <c r="D39" s="11" t="s">
        <v>9</v>
      </c>
      <c r="E39" s="13">
        <f t="shared" si="26"/>
        <v>25</v>
      </c>
      <c r="G39" s="5">
        <f t="shared" si="27"/>
        <v>3.3499999999999925</v>
      </c>
      <c r="H39" s="6">
        <f t="shared" si="28"/>
        <v>530</v>
      </c>
      <c r="I39" s="103"/>
      <c r="J39" s="31">
        <f t="shared" si="29"/>
        <v>33</v>
      </c>
      <c r="K39" s="32">
        <f t="shared" si="30"/>
        <v>535</v>
      </c>
      <c r="M39" s="5">
        <f t="shared" si="31"/>
        <v>7.859999999999992</v>
      </c>
      <c r="N39" s="6">
        <f t="shared" si="32"/>
        <v>1074</v>
      </c>
      <c r="P39" s="19">
        <f t="shared" si="11"/>
        <v>307.1999999999996</v>
      </c>
      <c r="Q39" s="21">
        <f t="shared" si="5"/>
        <v>1598</v>
      </c>
      <c r="R39" s="12">
        <f t="shared" si="0"/>
        <v>5</v>
      </c>
      <c r="S39" s="11" t="s">
        <v>9</v>
      </c>
      <c r="T39" s="13">
        <f t="shared" si="1"/>
        <v>7.199999999999591</v>
      </c>
    </row>
    <row r="40" spans="1:20" ht="12.75">
      <c r="A40" s="19">
        <v>265.2</v>
      </c>
      <c r="B40" s="21">
        <f t="shared" si="24"/>
        <v>1223</v>
      </c>
      <c r="C40" s="12">
        <f t="shared" si="25"/>
        <v>4</v>
      </c>
      <c r="D40" s="11" t="s">
        <v>9</v>
      </c>
      <c r="E40" s="13">
        <f t="shared" si="26"/>
        <v>25.19999999999999</v>
      </c>
      <c r="G40" s="5">
        <f t="shared" si="27"/>
        <v>3.3599999999999923</v>
      </c>
      <c r="H40" s="6">
        <f t="shared" si="28"/>
        <v>533</v>
      </c>
      <c r="I40" s="103"/>
      <c r="J40" s="31">
        <f t="shared" si="29"/>
        <v>33.5</v>
      </c>
      <c r="K40" s="32">
        <f t="shared" si="30"/>
        <v>543</v>
      </c>
      <c r="M40" s="5">
        <f t="shared" si="31"/>
        <v>7.869999999999992</v>
      </c>
      <c r="N40" s="6">
        <f t="shared" si="32"/>
        <v>1071</v>
      </c>
      <c r="P40" s="19">
        <f t="shared" si="11"/>
        <v>307.3999999999996</v>
      </c>
      <c r="Q40" s="21">
        <f t="shared" si="5"/>
        <v>1597</v>
      </c>
      <c r="R40" s="12">
        <f t="shared" si="0"/>
        <v>5</v>
      </c>
      <c r="S40" s="11" t="s">
        <v>9</v>
      </c>
      <c r="T40" s="13">
        <f t="shared" si="1"/>
        <v>7.399999999999579</v>
      </c>
    </row>
    <row r="41" spans="1:20" ht="12.75">
      <c r="A41" s="19">
        <f t="shared" si="23"/>
        <v>265.3</v>
      </c>
      <c r="B41" s="21">
        <f t="shared" si="24"/>
        <v>1222</v>
      </c>
      <c r="C41" s="12">
        <f t="shared" si="25"/>
        <v>4</v>
      </c>
      <c r="D41" s="11" t="s">
        <v>9</v>
      </c>
      <c r="E41" s="13">
        <f t="shared" si="26"/>
        <v>25.30000000000001</v>
      </c>
      <c r="G41" s="5">
        <f t="shared" si="27"/>
        <v>3.369999999999992</v>
      </c>
      <c r="H41" s="6">
        <f t="shared" si="28"/>
        <v>536</v>
      </c>
      <c r="I41" s="103"/>
      <c r="J41" s="31">
        <f t="shared" si="29"/>
        <v>34</v>
      </c>
      <c r="K41" s="32">
        <f t="shared" si="30"/>
        <v>551</v>
      </c>
      <c r="M41" s="5">
        <f t="shared" si="31"/>
        <v>7.879999999999992</v>
      </c>
      <c r="N41" s="6">
        <f t="shared" si="32"/>
        <v>1068</v>
      </c>
      <c r="P41" s="19">
        <f t="shared" si="11"/>
        <v>307.59999999999957</v>
      </c>
      <c r="Q41" s="21">
        <v>1595</v>
      </c>
      <c r="R41" s="12">
        <f t="shared" si="0"/>
        <v>5</v>
      </c>
      <c r="S41" s="11" t="s">
        <v>9</v>
      </c>
      <c r="T41" s="13">
        <f t="shared" si="1"/>
        <v>7.599999999999568</v>
      </c>
    </row>
    <row r="42" spans="1:20" ht="12.75">
      <c r="A42" s="19">
        <f t="shared" si="23"/>
        <v>265.40000000000003</v>
      </c>
      <c r="B42" s="21">
        <f t="shared" si="24"/>
        <v>1221</v>
      </c>
      <c r="C42" s="12">
        <f t="shared" si="25"/>
        <v>4</v>
      </c>
      <c r="D42" s="11" t="s">
        <v>9</v>
      </c>
      <c r="E42" s="13">
        <f t="shared" si="26"/>
        <v>25.400000000000034</v>
      </c>
      <c r="G42" s="5">
        <f t="shared" si="27"/>
        <v>3.379999999999992</v>
      </c>
      <c r="H42" s="6">
        <f t="shared" si="28"/>
        <v>539</v>
      </c>
      <c r="I42" s="103"/>
      <c r="J42" s="31">
        <f t="shared" si="29"/>
        <v>34.5</v>
      </c>
      <c r="K42" s="32">
        <v>558</v>
      </c>
      <c r="M42" s="5">
        <f t="shared" si="31"/>
        <v>7.889999999999992</v>
      </c>
      <c r="N42" s="6">
        <f t="shared" si="32"/>
        <v>1065</v>
      </c>
      <c r="P42" s="19">
        <f t="shared" si="11"/>
        <v>307.79999999999956</v>
      </c>
      <c r="Q42" s="21">
        <f t="shared" si="5"/>
        <v>1594</v>
      </c>
      <c r="R42" s="12">
        <f t="shared" si="0"/>
        <v>5</v>
      </c>
      <c r="S42" s="11" t="s">
        <v>9</v>
      </c>
      <c r="T42" s="13">
        <f t="shared" si="1"/>
        <v>7.799999999999557</v>
      </c>
    </row>
    <row r="43" spans="1:20" ht="12.75">
      <c r="A43" s="19">
        <v>265.6</v>
      </c>
      <c r="B43" s="21">
        <f t="shared" si="24"/>
        <v>1220</v>
      </c>
      <c r="C43" s="12">
        <f t="shared" si="25"/>
        <v>4</v>
      </c>
      <c r="D43" s="11" t="s">
        <v>9</v>
      </c>
      <c r="E43" s="13">
        <f t="shared" si="26"/>
        <v>25.600000000000023</v>
      </c>
      <c r="G43" s="5">
        <f t="shared" si="27"/>
        <v>3.3899999999999917</v>
      </c>
      <c r="H43" s="6">
        <f t="shared" si="28"/>
        <v>542</v>
      </c>
      <c r="I43" s="103"/>
      <c r="J43" s="31">
        <f t="shared" si="29"/>
        <v>35</v>
      </c>
      <c r="K43" s="32">
        <f t="shared" si="30"/>
        <v>566</v>
      </c>
      <c r="M43" s="5">
        <f t="shared" si="31"/>
        <v>7.8999999999999915</v>
      </c>
      <c r="N43" s="6">
        <f t="shared" si="32"/>
        <v>1062</v>
      </c>
      <c r="P43" s="19">
        <f t="shared" si="11"/>
        <v>307.99999999999955</v>
      </c>
      <c r="Q43" s="21">
        <v>1592</v>
      </c>
      <c r="R43" s="12">
        <f t="shared" si="0"/>
        <v>5</v>
      </c>
      <c r="S43" s="11" t="s">
        <v>9</v>
      </c>
      <c r="T43" s="13">
        <f t="shared" si="1"/>
        <v>7.999999999999545</v>
      </c>
    </row>
    <row r="44" spans="1:20" ht="12.75">
      <c r="A44" s="19">
        <f t="shared" si="23"/>
        <v>265.70000000000005</v>
      </c>
      <c r="B44" s="21">
        <f t="shared" si="24"/>
        <v>1219</v>
      </c>
      <c r="C44" s="12">
        <f t="shared" si="25"/>
        <v>4</v>
      </c>
      <c r="D44" s="11" t="s">
        <v>9</v>
      </c>
      <c r="E44" s="13">
        <f t="shared" si="26"/>
        <v>25.700000000000045</v>
      </c>
      <c r="G44" s="5">
        <f t="shared" si="27"/>
        <v>3.3999999999999915</v>
      </c>
      <c r="H44" s="6">
        <f t="shared" si="28"/>
        <v>545</v>
      </c>
      <c r="I44" s="103"/>
      <c r="J44" s="31">
        <f t="shared" si="29"/>
        <v>35.5</v>
      </c>
      <c r="K44" s="32">
        <f t="shared" si="30"/>
        <v>574</v>
      </c>
      <c r="M44" s="5">
        <f t="shared" si="31"/>
        <v>7.909999999999991</v>
      </c>
      <c r="N44" s="6">
        <f t="shared" si="32"/>
        <v>1059</v>
      </c>
      <c r="P44" s="19">
        <f t="shared" si="11"/>
        <v>308.19999999999953</v>
      </c>
      <c r="Q44" s="21">
        <f t="shared" si="5"/>
        <v>1591</v>
      </c>
      <c r="R44" s="12">
        <f t="shared" si="0"/>
        <v>5</v>
      </c>
      <c r="S44" s="11" t="s">
        <v>9</v>
      </c>
      <c r="T44" s="13">
        <f t="shared" si="1"/>
        <v>8.199999999999534</v>
      </c>
    </row>
    <row r="45" spans="1:20" ht="12.75">
      <c r="A45" s="19">
        <f t="shared" si="23"/>
        <v>265.80000000000007</v>
      </c>
      <c r="B45" s="21">
        <f t="shared" si="24"/>
        <v>1218</v>
      </c>
      <c r="C45" s="12">
        <f t="shared" si="25"/>
        <v>4</v>
      </c>
      <c r="D45" s="11" t="s">
        <v>9</v>
      </c>
      <c r="E45" s="13">
        <f t="shared" si="26"/>
        <v>25.800000000000068</v>
      </c>
      <c r="G45" s="5">
        <f t="shared" si="27"/>
        <v>3.4099999999999913</v>
      </c>
      <c r="H45" s="6">
        <f t="shared" si="28"/>
        <v>548</v>
      </c>
      <c r="I45" s="103"/>
      <c r="J45" s="31">
        <f t="shared" si="29"/>
        <v>36</v>
      </c>
      <c r="K45" s="32">
        <v>581</v>
      </c>
      <c r="M45" s="5">
        <f t="shared" si="31"/>
        <v>7.919999999999991</v>
      </c>
      <c r="N45" s="6">
        <f t="shared" si="32"/>
        <v>1056</v>
      </c>
      <c r="P45" s="19">
        <f t="shared" si="11"/>
        <v>308.3999999999995</v>
      </c>
      <c r="Q45" s="21">
        <v>1589</v>
      </c>
      <c r="R45" s="12">
        <f t="shared" si="0"/>
        <v>5</v>
      </c>
      <c r="S45" s="11" t="s">
        <v>9</v>
      </c>
      <c r="T45" s="13">
        <f t="shared" si="1"/>
        <v>8.399999999999523</v>
      </c>
    </row>
    <row r="46" spans="1:20" ht="12.75">
      <c r="A46" s="19">
        <v>266</v>
      </c>
      <c r="B46" s="21">
        <f t="shared" si="24"/>
        <v>1217</v>
      </c>
      <c r="C46" s="12">
        <f t="shared" si="25"/>
        <v>4</v>
      </c>
      <c r="D46" s="11" t="s">
        <v>9</v>
      </c>
      <c r="E46" s="13">
        <f t="shared" si="26"/>
        <v>26</v>
      </c>
      <c r="G46" s="5">
        <f t="shared" si="27"/>
        <v>3.419999999999991</v>
      </c>
      <c r="H46" s="6">
        <f t="shared" si="28"/>
        <v>551</v>
      </c>
      <c r="I46" s="103"/>
      <c r="J46" s="31">
        <f t="shared" si="29"/>
        <v>36.5</v>
      </c>
      <c r="K46" s="32">
        <f t="shared" si="30"/>
        <v>589</v>
      </c>
      <c r="M46" s="5">
        <f t="shared" si="31"/>
        <v>7.929999999999991</v>
      </c>
      <c r="N46" s="6">
        <f t="shared" si="32"/>
        <v>1053</v>
      </c>
      <c r="P46" s="19">
        <f t="shared" si="11"/>
        <v>308.5999999999995</v>
      </c>
      <c r="Q46" s="21">
        <f t="shared" si="5"/>
        <v>1588</v>
      </c>
      <c r="R46" s="12">
        <f t="shared" si="0"/>
        <v>5</v>
      </c>
      <c r="S46" s="11" t="s">
        <v>9</v>
      </c>
      <c r="T46" s="13">
        <f t="shared" si="1"/>
        <v>8.599999999999511</v>
      </c>
    </row>
    <row r="47" spans="1:20" ht="12.75">
      <c r="A47" s="19">
        <v>266.1</v>
      </c>
      <c r="B47" s="21">
        <f t="shared" si="24"/>
        <v>1216</v>
      </c>
      <c r="C47" s="12">
        <f t="shared" si="25"/>
        <v>4</v>
      </c>
      <c r="D47" s="11" t="s">
        <v>9</v>
      </c>
      <c r="E47" s="13">
        <f t="shared" si="26"/>
        <v>26.100000000000023</v>
      </c>
      <c r="G47" s="5">
        <f t="shared" si="27"/>
        <v>3.429999999999991</v>
      </c>
      <c r="H47" s="6">
        <f t="shared" si="28"/>
        <v>554</v>
      </c>
      <c r="I47" s="103"/>
      <c r="J47" s="31">
        <f t="shared" si="29"/>
        <v>37</v>
      </c>
      <c r="K47" s="32">
        <v>596</v>
      </c>
      <c r="M47" s="5">
        <f t="shared" si="31"/>
        <v>7.939999999999991</v>
      </c>
      <c r="N47" s="6">
        <f t="shared" si="32"/>
        <v>1050</v>
      </c>
      <c r="P47" s="19">
        <f t="shared" si="11"/>
        <v>308.7999999999995</v>
      </c>
      <c r="Q47" s="21">
        <f t="shared" si="5"/>
        <v>1587</v>
      </c>
      <c r="R47" s="12">
        <f t="shared" si="0"/>
        <v>5</v>
      </c>
      <c r="S47" s="11" t="s">
        <v>9</v>
      </c>
      <c r="T47" s="13">
        <f t="shared" si="1"/>
        <v>8.7999999999995</v>
      </c>
    </row>
    <row r="48" spans="1:20" ht="12.75">
      <c r="A48" s="19">
        <f t="shared" si="23"/>
        <v>266.20000000000005</v>
      </c>
      <c r="B48" s="21">
        <f t="shared" si="24"/>
        <v>1215</v>
      </c>
      <c r="C48" s="12">
        <f t="shared" si="25"/>
        <v>4</v>
      </c>
      <c r="D48" s="11" t="s">
        <v>9</v>
      </c>
      <c r="E48" s="13">
        <f t="shared" si="26"/>
        <v>26.200000000000045</v>
      </c>
      <c r="G48" s="5">
        <f t="shared" si="27"/>
        <v>3.4399999999999906</v>
      </c>
      <c r="H48" s="6">
        <f t="shared" si="28"/>
        <v>557</v>
      </c>
      <c r="I48" s="103"/>
      <c r="J48" s="31">
        <f t="shared" si="29"/>
        <v>37.5</v>
      </c>
      <c r="K48" s="32">
        <f t="shared" si="30"/>
        <v>604</v>
      </c>
      <c r="M48" s="5">
        <f t="shared" si="31"/>
        <v>7.94999999999999</v>
      </c>
      <c r="N48" s="6">
        <f t="shared" si="32"/>
        <v>1047</v>
      </c>
      <c r="P48" s="19">
        <f t="shared" si="11"/>
        <v>308.9999999999995</v>
      </c>
      <c r="Q48" s="21">
        <v>1585</v>
      </c>
      <c r="R48" s="12">
        <f t="shared" si="0"/>
        <v>5</v>
      </c>
      <c r="S48" s="11" t="s">
        <v>9</v>
      </c>
      <c r="T48" s="13">
        <f t="shared" si="1"/>
        <v>8.999999999999488</v>
      </c>
    </row>
    <row r="49" spans="1:20" ht="12.75">
      <c r="A49" s="19">
        <v>266.4</v>
      </c>
      <c r="B49" s="21">
        <f t="shared" si="24"/>
        <v>1214</v>
      </c>
      <c r="C49" s="12">
        <f t="shared" si="25"/>
        <v>4</v>
      </c>
      <c r="D49" s="11" t="s">
        <v>9</v>
      </c>
      <c r="E49" s="13">
        <f t="shared" si="26"/>
        <v>26.399999999999977</v>
      </c>
      <c r="G49" s="5">
        <f t="shared" si="27"/>
        <v>3.4499999999999904</v>
      </c>
      <c r="H49" s="6">
        <f t="shared" si="28"/>
        <v>560</v>
      </c>
      <c r="I49" s="103"/>
      <c r="J49" s="31">
        <f t="shared" si="29"/>
        <v>38</v>
      </c>
      <c r="K49" s="32">
        <v>611</v>
      </c>
      <c r="M49" s="5">
        <f t="shared" si="31"/>
        <v>7.95999999999999</v>
      </c>
      <c r="N49" s="6">
        <f t="shared" si="32"/>
        <v>1044</v>
      </c>
      <c r="P49" s="19">
        <f t="shared" si="11"/>
        <v>309.1999999999995</v>
      </c>
      <c r="Q49" s="21">
        <f t="shared" si="5"/>
        <v>1584</v>
      </c>
      <c r="R49" s="12">
        <f t="shared" si="0"/>
        <v>5</v>
      </c>
      <c r="S49" s="11" t="s">
        <v>9</v>
      </c>
      <c r="T49" s="13">
        <f t="shared" si="1"/>
        <v>9.199999999999477</v>
      </c>
    </row>
    <row r="50" spans="1:20" ht="12.75">
      <c r="A50" s="19">
        <f t="shared" si="23"/>
        <v>266.5</v>
      </c>
      <c r="B50" s="21">
        <f t="shared" si="24"/>
        <v>1213</v>
      </c>
      <c r="C50" s="12">
        <f t="shared" si="25"/>
        <v>4</v>
      </c>
      <c r="D50" s="11" t="s">
        <v>9</v>
      </c>
      <c r="E50" s="13">
        <f t="shared" si="26"/>
        <v>26.5</v>
      </c>
      <c r="G50" s="5">
        <f t="shared" si="27"/>
        <v>3.45999999999999</v>
      </c>
      <c r="H50" s="6">
        <f t="shared" si="28"/>
        <v>563</v>
      </c>
      <c r="I50" s="103"/>
      <c r="J50" s="31">
        <f t="shared" si="29"/>
        <v>38.5</v>
      </c>
      <c r="K50" s="32">
        <f t="shared" si="30"/>
        <v>619</v>
      </c>
      <c r="M50" s="5">
        <f t="shared" si="31"/>
        <v>7.96999999999999</v>
      </c>
      <c r="N50" s="6">
        <f t="shared" si="32"/>
        <v>1041</v>
      </c>
      <c r="P50" s="19">
        <f t="shared" si="11"/>
        <v>309.39999999999947</v>
      </c>
      <c r="Q50" s="21">
        <v>1582</v>
      </c>
      <c r="R50" s="12">
        <f t="shared" si="0"/>
        <v>5</v>
      </c>
      <c r="S50" s="11" t="s">
        <v>9</v>
      </c>
      <c r="T50" s="13">
        <f t="shared" si="1"/>
        <v>9.399999999999466</v>
      </c>
    </row>
    <row r="51" spans="1:20" ht="12.75">
      <c r="A51" s="19">
        <v>266.7</v>
      </c>
      <c r="B51" s="21">
        <f t="shared" si="24"/>
        <v>1212</v>
      </c>
      <c r="C51" s="12">
        <f t="shared" si="25"/>
        <v>4</v>
      </c>
      <c r="D51" s="11" t="s">
        <v>9</v>
      </c>
      <c r="E51" s="13">
        <f t="shared" si="26"/>
        <v>26.69999999999999</v>
      </c>
      <c r="G51" s="5">
        <f t="shared" si="27"/>
        <v>3.46999999999999</v>
      </c>
      <c r="H51" s="6">
        <f t="shared" si="28"/>
        <v>566</v>
      </c>
      <c r="I51" s="103"/>
      <c r="J51" s="31">
        <f t="shared" si="29"/>
        <v>39</v>
      </c>
      <c r="K51" s="32">
        <f>K50+7</f>
        <v>626</v>
      </c>
      <c r="M51" s="5">
        <f t="shared" si="31"/>
        <v>7.97999999999999</v>
      </c>
      <c r="N51" s="6">
        <f t="shared" si="32"/>
        <v>1038</v>
      </c>
      <c r="P51" s="19">
        <f t="shared" si="11"/>
        <v>309.59999999999945</v>
      </c>
      <c r="Q51" s="21">
        <f t="shared" si="5"/>
        <v>1581</v>
      </c>
      <c r="R51" s="12">
        <f t="shared" si="0"/>
        <v>5</v>
      </c>
      <c r="S51" s="11" t="s">
        <v>9</v>
      </c>
      <c r="T51" s="13">
        <f t="shared" si="1"/>
        <v>9.599999999999454</v>
      </c>
    </row>
    <row r="52" spans="1:20" ht="12.75">
      <c r="A52" s="19">
        <f aca="true" t="shared" si="33" ref="A52:A67">A51+0.1</f>
        <v>266.8</v>
      </c>
      <c r="B52" s="21">
        <f aca="true" t="shared" si="34" ref="B52:B67">B51-1</f>
        <v>1211</v>
      </c>
      <c r="C52" s="12">
        <f aca="true" t="shared" si="35" ref="C52:C67">INT(A52/60)</f>
        <v>4</v>
      </c>
      <c r="D52" s="11" t="s">
        <v>9</v>
      </c>
      <c r="E52" s="13">
        <f aca="true" t="shared" si="36" ref="E52:E67">MOD(A52,60)</f>
        <v>26.80000000000001</v>
      </c>
      <c r="G52" s="5">
        <f t="shared" si="27"/>
        <v>3.4799999999999898</v>
      </c>
      <c r="H52" s="6">
        <f t="shared" si="28"/>
        <v>569</v>
      </c>
      <c r="I52" s="103"/>
      <c r="J52" s="31">
        <f t="shared" si="29"/>
        <v>39.5</v>
      </c>
      <c r="K52" s="32">
        <f aca="true" t="shared" si="37" ref="K52:K67">K51+7</f>
        <v>633</v>
      </c>
      <c r="M52" s="5">
        <f t="shared" si="31"/>
        <v>7.9899999999999896</v>
      </c>
      <c r="N52" s="6">
        <f t="shared" si="32"/>
        <v>1035</v>
      </c>
      <c r="P52" s="19">
        <f t="shared" si="11"/>
        <v>309.79999999999944</v>
      </c>
      <c r="Q52" s="21">
        <v>1579</v>
      </c>
      <c r="R52" s="12">
        <f t="shared" si="0"/>
        <v>5</v>
      </c>
      <c r="S52" s="11" t="s">
        <v>9</v>
      </c>
      <c r="T52" s="13">
        <f t="shared" si="1"/>
        <v>9.799999999999443</v>
      </c>
    </row>
    <row r="53" spans="1:20" ht="12.75">
      <c r="A53" s="19">
        <v>267</v>
      </c>
      <c r="B53" s="21">
        <f t="shared" si="34"/>
        <v>1210</v>
      </c>
      <c r="C53" s="12">
        <f t="shared" si="35"/>
        <v>4</v>
      </c>
      <c r="D53" s="11" t="s">
        <v>9</v>
      </c>
      <c r="E53" s="13">
        <f t="shared" si="36"/>
        <v>27</v>
      </c>
      <c r="G53" s="5">
        <f aca="true" t="shared" si="38" ref="G53:G68">G52+0.01</f>
        <v>3.4899999999999896</v>
      </c>
      <c r="H53" s="6">
        <v>571</v>
      </c>
      <c r="I53" s="103"/>
      <c r="J53" s="31">
        <f aca="true" t="shared" si="39" ref="J53:J68">J52+0.5</f>
        <v>40</v>
      </c>
      <c r="K53" s="32">
        <f t="shared" si="37"/>
        <v>640</v>
      </c>
      <c r="M53" s="5">
        <f aca="true" t="shared" si="40" ref="M53:M68">M52+0.01</f>
        <v>7.999999999999989</v>
      </c>
      <c r="N53" s="6">
        <f aca="true" t="shared" si="41" ref="N53:N68">N52-3</f>
        <v>1032</v>
      </c>
      <c r="P53" s="19">
        <f t="shared" si="11"/>
        <v>309.99999999999943</v>
      </c>
      <c r="Q53" s="21">
        <f t="shared" si="5"/>
        <v>1578</v>
      </c>
      <c r="R53" s="12">
        <f t="shared" si="0"/>
        <v>5</v>
      </c>
      <c r="S53" s="11" t="s">
        <v>9</v>
      </c>
      <c r="T53" s="13">
        <f t="shared" si="1"/>
        <v>9.999999999999432</v>
      </c>
    </row>
    <row r="54" spans="1:20" ht="12.75">
      <c r="A54" s="19">
        <f t="shared" si="33"/>
        <v>267.1</v>
      </c>
      <c r="B54" s="21">
        <f t="shared" si="34"/>
        <v>1209</v>
      </c>
      <c r="C54" s="12">
        <f t="shared" si="35"/>
        <v>4</v>
      </c>
      <c r="D54" s="11" t="s">
        <v>9</v>
      </c>
      <c r="E54" s="13">
        <f t="shared" si="36"/>
        <v>27.100000000000023</v>
      </c>
      <c r="G54" s="5">
        <f t="shared" si="38"/>
        <v>3.4999999999999893</v>
      </c>
      <c r="H54" s="6">
        <f aca="true" t="shared" si="42" ref="H54:H67">H53+3</f>
        <v>574</v>
      </c>
      <c r="I54" s="103"/>
      <c r="J54" s="31">
        <f t="shared" si="39"/>
        <v>40.5</v>
      </c>
      <c r="K54" s="32">
        <f t="shared" si="37"/>
        <v>647</v>
      </c>
      <c r="M54" s="5">
        <f t="shared" si="40"/>
        <v>8.00999999999999</v>
      </c>
      <c r="N54" s="6">
        <f t="shared" si="41"/>
        <v>1029</v>
      </c>
      <c r="P54" s="19">
        <f t="shared" si="11"/>
        <v>310.1999999999994</v>
      </c>
      <c r="Q54" s="21">
        <f t="shared" si="5"/>
        <v>1577</v>
      </c>
      <c r="R54" s="12">
        <f t="shared" si="0"/>
        <v>5</v>
      </c>
      <c r="S54" s="11" t="s">
        <v>9</v>
      </c>
      <c r="T54" s="13">
        <f t="shared" si="1"/>
        <v>10.19999999999942</v>
      </c>
    </row>
    <row r="55" spans="1:20" ht="12.75">
      <c r="A55" s="19">
        <v>267.3</v>
      </c>
      <c r="B55" s="21">
        <f t="shared" si="34"/>
        <v>1208</v>
      </c>
      <c r="C55" s="12">
        <f t="shared" si="35"/>
        <v>4</v>
      </c>
      <c r="D55" s="11" t="s">
        <v>9</v>
      </c>
      <c r="E55" s="13">
        <f t="shared" si="36"/>
        <v>27.30000000000001</v>
      </c>
      <c r="G55" s="5">
        <f t="shared" si="38"/>
        <v>3.509999999999989</v>
      </c>
      <c r="H55" s="6">
        <f t="shared" si="42"/>
        <v>577</v>
      </c>
      <c r="I55" s="103"/>
      <c r="J55" s="31">
        <f t="shared" si="39"/>
        <v>41</v>
      </c>
      <c r="K55" s="32">
        <v>655</v>
      </c>
      <c r="M55" s="5">
        <f t="shared" si="40"/>
        <v>8.019999999999989</v>
      </c>
      <c r="N55" s="6">
        <f t="shared" si="41"/>
        <v>1026</v>
      </c>
      <c r="P55" s="19">
        <f t="shared" si="11"/>
        <v>310.3999999999994</v>
      </c>
      <c r="Q55" s="21">
        <v>1575</v>
      </c>
      <c r="R55" s="12">
        <f t="shared" si="0"/>
        <v>5</v>
      </c>
      <c r="S55" s="11" t="s">
        <v>9</v>
      </c>
      <c r="T55" s="13">
        <f t="shared" si="1"/>
        <v>10.399999999999409</v>
      </c>
    </row>
    <row r="56" spans="1:20" ht="12.75">
      <c r="A56" s="19">
        <f t="shared" si="33"/>
        <v>267.40000000000003</v>
      </c>
      <c r="B56" s="21">
        <f t="shared" si="34"/>
        <v>1207</v>
      </c>
      <c r="C56" s="12">
        <f t="shared" si="35"/>
        <v>4</v>
      </c>
      <c r="D56" s="11" t="s">
        <v>9</v>
      </c>
      <c r="E56" s="13">
        <f t="shared" si="36"/>
        <v>27.400000000000034</v>
      </c>
      <c r="G56" s="5">
        <f t="shared" si="38"/>
        <v>3.519999999999989</v>
      </c>
      <c r="H56" s="6">
        <f t="shared" si="42"/>
        <v>580</v>
      </c>
      <c r="I56" s="103"/>
      <c r="J56" s="31">
        <f t="shared" si="39"/>
        <v>41.5</v>
      </c>
      <c r="K56" s="32">
        <f t="shared" si="37"/>
        <v>662</v>
      </c>
      <c r="M56" s="5">
        <f t="shared" si="40"/>
        <v>8.029999999999989</v>
      </c>
      <c r="N56" s="6">
        <f t="shared" si="41"/>
        <v>1023</v>
      </c>
      <c r="P56" s="19">
        <f t="shared" si="11"/>
        <v>310.5999999999994</v>
      </c>
      <c r="Q56" s="21">
        <f t="shared" si="5"/>
        <v>1574</v>
      </c>
      <c r="R56" s="12">
        <f t="shared" si="0"/>
        <v>5</v>
      </c>
      <c r="S56" s="11" t="s">
        <v>9</v>
      </c>
      <c r="T56" s="13">
        <f t="shared" si="1"/>
        <v>10.599999999999397</v>
      </c>
    </row>
    <row r="57" spans="1:20" ht="12.75">
      <c r="A57" s="19">
        <v>267.6</v>
      </c>
      <c r="B57" s="21">
        <f t="shared" si="34"/>
        <v>1206</v>
      </c>
      <c r="C57" s="12">
        <f t="shared" si="35"/>
        <v>4</v>
      </c>
      <c r="D57" s="11" t="s">
        <v>9</v>
      </c>
      <c r="E57" s="13">
        <f t="shared" si="36"/>
        <v>27.600000000000023</v>
      </c>
      <c r="G57" s="5">
        <f t="shared" si="38"/>
        <v>3.5299999999999887</v>
      </c>
      <c r="H57" s="6">
        <f t="shared" si="42"/>
        <v>583</v>
      </c>
      <c r="I57" s="103"/>
      <c r="J57" s="31">
        <f t="shared" si="39"/>
        <v>42</v>
      </c>
      <c r="K57" s="32">
        <f t="shared" si="37"/>
        <v>669</v>
      </c>
      <c r="M57" s="5">
        <f t="shared" si="40"/>
        <v>8.039999999999988</v>
      </c>
      <c r="N57" s="6">
        <f t="shared" si="41"/>
        <v>1020</v>
      </c>
      <c r="P57" s="19">
        <f t="shared" si="11"/>
        <v>310.7999999999994</v>
      </c>
      <c r="Q57" s="21">
        <v>1572</v>
      </c>
      <c r="R57" s="12">
        <f t="shared" si="0"/>
        <v>5</v>
      </c>
      <c r="S57" s="11" t="s">
        <v>9</v>
      </c>
      <c r="T57" s="13">
        <f t="shared" si="1"/>
        <v>10.799999999999386</v>
      </c>
    </row>
    <row r="58" spans="1:20" ht="12.75">
      <c r="A58" s="19">
        <f t="shared" si="33"/>
        <v>267.70000000000005</v>
      </c>
      <c r="B58" s="21">
        <f t="shared" si="34"/>
        <v>1205</v>
      </c>
      <c r="C58" s="12">
        <f t="shared" si="35"/>
        <v>4</v>
      </c>
      <c r="D58" s="11" t="s">
        <v>9</v>
      </c>
      <c r="E58" s="13">
        <f t="shared" si="36"/>
        <v>27.700000000000045</v>
      </c>
      <c r="G58" s="5">
        <f t="shared" si="38"/>
        <v>3.5399999999999885</v>
      </c>
      <c r="H58" s="6">
        <f t="shared" si="42"/>
        <v>586</v>
      </c>
      <c r="I58" s="103"/>
      <c r="J58" s="31">
        <f t="shared" si="39"/>
        <v>42.5</v>
      </c>
      <c r="K58" s="32">
        <f t="shared" si="37"/>
        <v>676</v>
      </c>
      <c r="M58" s="5">
        <f t="shared" si="40"/>
        <v>8.049999999999988</v>
      </c>
      <c r="N58" s="6">
        <f t="shared" si="41"/>
        <v>1017</v>
      </c>
      <c r="P58" s="19">
        <f t="shared" si="11"/>
        <v>310.9999999999994</v>
      </c>
      <c r="Q58" s="21">
        <f t="shared" si="5"/>
        <v>1571</v>
      </c>
      <c r="R58" s="12">
        <f t="shared" si="0"/>
        <v>5</v>
      </c>
      <c r="S58" s="11" t="s">
        <v>9</v>
      </c>
      <c r="T58" s="13">
        <f t="shared" si="1"/>
        <v>10.999999999999375</v>
      </c>
    </row>
    <row r="59" spans="1:20" ht="12.75">
      <c r="A59" s="19">
        <v>267.9</v>
      </c>
      <c r="B59" s="21">
        <f t="shared" si="34"/>
        <v>1204</v>
      </c>
      <c r="C59" s="12">
        <f t="shared" si="35"/>
        <v>4</v>
      </c>
      <c r="D59" s="11" t="s">
        <v>9</v>
      </c>
      <c r="E59" s="13">
        <f t="shared" si="36"/>
        <v>27.899999999999977</v>
      </c>
      <c r="G59" s="5">
        <f t="shared" si="38"/>
        <v>3.5499999999999883</v>
      </c>
      <c r="H59" s="6">
        <f t="shared" si="42"/>
        <v>589</v>
      </c>
      <c r="I59" s="103"/>
      <c r="J59" s="31">
        <f t="shared" si="39"/>
        <v>43</v>
      </c>
      <c r="K59" s="32">
        <f t="shared" si="37"/>
        <v>683</v>
      </c>
      <c r="M59" s="5">
        <f t="shared" si="40"/>
        <v>8.059999999999988</v>
      </c>
      <c r="N59" s="6">
        <v>1015</v>
      </c>
      <c r="P59" s="19">
        <f t="shared" si="11"/>
        <v>311.19999999999936</v>
      </c>
      <c r="Q59" s="21">
        <f t="shared" si="5"/>
        <v>1570</v>
      </c>
      <c r="R59" s="12">
        <f t="shared" si="0"/>
        <v>5</v>
      </c>
      <c r="S59" s="11" t="s">
        <v>9</v>
      </c>
      <c r="T59" s="13">
        <f t="shared" si="1"/>
        <v>11.199999999999363</v>
      </c>
    </row>
    <row r="60" spans="1:20" ht="12.75">
      <c r="A60" s="19">
        <f t="shared" si="33"/>
        <v>268</v>
      </c>
      <c r="B60" s="21">
        <f t="shared" si="34"/>
        <v>1203</v>
      </c>
      <c r="C60" s="12">
        <f t="shared" si="35"/>
        <v>4</v>
      </c>
      <c r="D60" s="11" t="s">
        <v>9</v>
      </c>
      <c r="E60" s="13">
        <f t="shared" si="36"/>
        <v>28</v>
      </c>
      <c r="G60" s="5">
        <f t="shared" si="38"/>
        <v>3.559999999999988</v>
      </c>
      <c r="H60" s="6">
        <f t="shared" si="42"/>
        <v>592</v>
      </c>
      <c r="I60" s="103"/>
      <c r="J60" s="31">
        <f t="shared" si="39"/>
        <v>43.5</v>
      </c>
      <c r="K60" s="32">
        <f t="shared" si="37"/>
        <v>690</v>
      </c>
      <c r="M60" s="5">
        <f t="shared" si="40"/>
        <v>8.069999999999988</v>
      </c>
      <c r="N60" s="6">
        <f t="shared" si="41"/>
        <v>1012</v>
      </c>
      <c r="P60" s="19">
        <f t="shared" si="11"/>
        <v>311.39999999999935</v>
      </c>
      <c r="Q60" s="21">
        <v>1568</v>
      </c>
      <c r="R60" s="12">
        <f t="shared" si="0"/>
        <v>5</v>
      </c>
      <c r="S60" s="11" t="s">
        <v>9</v>
      </c>
      <c r="T60" s="13">
        <f t="shared" si="1"/>
        <v>11.399999999999352</v>
      </c>
    </row>
    <row r="61" spans="1:20" ht="12.75">
      <c r="A61" s="19">
        <f t="shared" si="33"/>
        <v>268.1</v>
      </c>
      <c r="B61" s="21">
        <f t="shared" si="34"/>
        <v>1202</v>
      </c>
      <c r="C61" s="12">
        <f t="shared" si="35"/>
        <v>4</v>
      </c>
      <c r="D61" s="11" t="s">
        <v>9</v>
      </c>
      <c r="E61" s="13">
        <f t="shared" si="36"/>
        <v>28.100000000000023</v>
      </c>
      <c r="G61" s="5">
        <f t="shared" si="38"/>
        <v>3.569999999999988</v>
      </c>
      <c r="H61" s="6">
        <f t="shared" si="42"/>
        <v>595</v>
      </c>
      <c r="I61" s="103"/>
      <c r="J61" s="31">
        <f t="shared" si="39"/>
        <v>44</v>
      </c>
      <c r="K61" s="32">
        <v>696</v>
      </c>
      <c r="M61" s="5">
        <f t="shared" si="40"/>
        <v>8.079999999999988</v>
      </c>
      <c r="N61" s="6">
        <f t="shared" si="41"/>
        <v>1009</v>
      </c>
      <c r="P61" s="19">
        <f t="shared" si="11"/>
        <v>311.59999999999934</v>
      </c>
      <c r="Q61" s="21">
        <f t="shared" si="5"/>
        <v>1567</v>
      </c>
      <c r="R61" s="12">
        <f t="shared" si="0"/>
        <v>5</v>
      </c>
      <c r="S61" s="11" t="s">
        <v>9</v>
      </c>
      <c r="T61" s="13">
        <f t="shared" si="1"/>
        <v>11.59999999999934</v>
      </c>
    </row>
    <row r="62" spans="1:20" ht="12.75">
      <c r="A62" s="19">
        <v>268.3</v>
      </c>
      <c r="B62" s="21">
        <f t="shared" si="34"/>
        <v>1201</v>
      </c>
      <c r="C62" s="12">
        <f t="shared" si="35"/>
        <v>4</v>
      </c>
      <c r="D62" s="11" t="s">
        <v>9</v>
      </c>
      <c r="E62" s="13">
        <f t="shared" si="36"/>
        <v>28.30000000000001</v>
      </c>
      <c r="G62" s="5">
        <f t="shared" si="38"/>
        <v>3.5799999999999876</v>
      </c>
      <c r="H62" s="6">
        <v>597</v>
      </c>
      <c r="I62" s="103"/>
      <c r="J62" s="31">
        <f t="shared" si="39"/>
        <v>44.5</v>
      </c>
      <c r="K62" s="32">
        <f t="shared" si="37"/>
        <v>703</v>
      </c>
      <c r="M62" s="5">
        <f t="shared" si="40"/>
        <v>8.089999999999987</v>
      </c>
      <c r="N62" s="6">
        <f t="shared" si="41"/>
        <v>1006</v>
      </c>
      <c r="P62" s="19">
        <f t="shared" si="11"/>
        <v>311.79999999999933</v>
      </c>
      <c r="Q62" s="21">
        <v>1565</v>
      </c>
      <c r="R62" s="12">
        <f t="shared" si="0"/>
        <v>5</v>
      </c>
      <c r="S62" s="11" t="s">
        <v>9</v>
      </c>
      <c r="T62" s="13">
        <f t="shared" si="1"/>
        <v>11.79999999999933</v>
      </c>
    </row>
    <row r="63" spans="1:20" ht="12.75">
      <c r="A63" s="19">
        <f t="shared" si="33"/>
        <v>268.40000000000003</v>
      </c>
      <c r="B63" s="21">
        <f t="shared" si="34"/>
        <v>1200</v>
      </c>
      <c r="C63" s="12">
        <f t="shared" si="35"/>
        <v>4</v>
      </c>
      <c r="D63" s="11" t="s">
        <v>9</v>
      </c>
      <c r="E63" s="13">
        <f t="shared" si="36"/>
        <v>28.400000000000034</v>
      </c>
      <c r="G63" s="5">
        <f t="shared" si="38"/>
        <v>3.5899999999999874</v>
      </c>
      <c r="H63" s="6">
        <f t="shared" si="42"/>
        <v>600</v>
      </c>
      <c r="I63" s="103"/>
      <c r="J63" s="31">
        <f t="shared" si="39"/>
        <v>45</v>
      </c>
      <c r="K63" s="32">
        <f t="shared" si="37"/>
        <v>710</v>
      </c>
      <c r="M63" s="5">
        <f t="shared" si="40"/>
        <v>8.099999999999987</v>
      </c>
      <c r="N63" s="6">
        <f t="shared" si="41"/>
        <v>1003</v>
      </c>
      <c r="P63" s="19">
        <f t="shared" si="11"/>
        <v>311.9999999999993</v>
      </c>
      <c r="Q63" s="21">
        <f t="shared" si="5"/>
        <v>1564</v>
      </c>
      <c r="R63" s="12">
        <f t="shared" si="0"/>
        <v>5</v>
      </c>
      <c r="S63" s="11" t="s">
        <v>9</v>
      </c>
      <c r="T63" s="13">
        <f t="shared" si="1"/>
        <v>11.999999999999318</v>
      </c>
    </row>
    <row r="64" spans="1:20" ht="12.75">
      <c r="A64" s="19">
        <v>268.6</v>
      </c>
      <c r="B64" s="21">
        <f t="shared" si="34"/>
        <v>1199</v>
      </c>
      <c r="C64" s="12">
        <f t="shared" si="35"/>
        <v>4</v>
      </c>
      <c r="D64" s="11" t="s">
        <v>9</v>
      </c>
      <c r="E64" s="13">
        <f t="shared" si="36"/>
        <v>28.600000000000023</v>
      </c>
      <c r="G64" s="5">
        <f t="shared" si="38"/>
        <v>3.599999999999987</v>
      </c>
      <c r="H64" s="6">
        <v>601</v>
      </c>
      <c r="I64" s="103"/>
      <c r="J64" s="31">
        <f t="shared" si="39"/>
        <v>45.5</v>
      </c>
      <c r="K64" s="32">
        <f t="shared" si="37"/>
        <v>717</v>
      </c>
      <c r="M64" s="5">
        <f t="shared" si="40"/>
        <v>8.109999999999987</v>
      </c>
      <c r="N64" s="6">
        <f t="shared" si="41"/>
        <v>1000</v>
      </c>
      <c r="P64" s="19">
        <f t="shared" si="11"/>
        <v>312.1999999999993</v>
      </c>
      <c r="Q64" s="21">
        <v>1562</v>
      </c>
      <c r="R64" s="12">
        <f t="shared" si="0"/>
        <v>5</v>
      </c>
      <c r="S64" s="11" t="s">
        <v>9</v>
      </c>
      <c r="T64" s="13">
        <f t="shared" si="1"/>
        <v>12.199999999999307</v>
      </c>
    </row>
    <row r="65" spans="1:20" ht="12.75">
      <c r="A65" s="19">
        <f t="shared" si="33"/>
        <v>268.70000000000005</v>
      </c>
      <c r="B65" s="21">
        <f t="shared" si="34"/>
        <v>1198</v>
      </c>
      <c r="C65" s="12">
        <f t="shared" si="35"/>
        <v>4</v>
      </c>
      <c r="D65" s="11" t="s">
        <v>9</v>
      </c>
      <c r="E65" s="13">
        <f t="shared" si="36"/>
        <v>28.700000000000045</v>
      </c>
      <c r="G65" s="5">
        <f t="shared" si="38"/>
        <v>3.609999999999987</v>
      </c>
      <c r="H65" s="6">
        <v>603</v>
      </c>
      <c r="I65" s="103"/>
      <c r="J65" s="31">
        <f t="shared" si="39"/>
        <v>46</v>
      </c>
      <c r="K65" s="32">
        <f t="shared" si="37"/>
        <v>724</v>
      </c>
      <c r="M65" s="5">
        <f t="shared" si="40"/>
        <v>8.119999999999987</v>
      </c>
      <c r="N65" s="6">
        <f t="shared" si="41"/>
        <v>997</v>
      </c>
      <c r="P65" s="19">
        <f t="shared" si="11"/>
        <v>312.3999999999993</v>
      </c>
      <c r="Q65" s="21">
        <f t="shared" si="5"/>
        <v>1561</v>
      </c>
      <c r="R65" s="12">
        <f t="shared" si="0"/>
        <v>5</v>
      </c>
      <c r="S65" s="11" t="s">
        <v>9</v>
      </c>
      <c r="T65" s="13">
        <f t="shared" si="1"/>
        <v>12.399999999999295</v>
      </c>
    </row>
    <row r="66" spans="1:20" ht="12.75">
      <c r="A66" s="19">
        <v>268.9</v>
      </c>
      <c r="B66" s="21">
        <f t="shared" si="34"/>
        <v>1197</v>
      </c>
      <c r="C66" s="12">
        <f t="shared" si="35"/>
        <v>4</v>
      </c>
      <c r="D66" s="11" t="s">
        <v>9</v>
      </c>
      <c r="E66" s="13">
        <f t="shared" si="36"/>
        <v>28.899999999999977</v>
      </c>
      <c r="G66" s="5">
        <f t="shared" si="38"/>
        <v>3.619999999999987</v>
      </c>
      <c r="H66" s="6">
        <f t="shared" si="42"/>
        <v>606</v>
      </c>
      <c r="I66" s="103"/>
      <c r="J66" s="31">
        <f t="shared" si="39"/>
        <v>46.5</v>
      </c>
      <c r="K66" s="32">
        <v>730</v>
      </c>
      <c r="M66" s="5">
        <f t="shared" si="40"/>
        <v>8.129999999999987</v>
      </c>
      <c r="N66" s="6">
        <f t="shared" si="41"/>
        <v>994</v>
      </c>
      <c r="P66" s="19">
        <f t="shared" si="11"/>
        <v>312.5999999999993</v>
      </c>
      <c r="Q66" s="21">
        <f t="shared" si="5"/>
        <v>1560</v>
      </c>
      <c r="R66" s="12">
        <f aca="true" t="shared" si="43" ref="R66:R129">INT(P66/60)</f>
        <v>5</v>
      </c>
      <c r="S66" s="11" t="s">
        <v>9</v>
      </c>
      <c r="T66" s="13">
        <f aca="true" t="shared" si="44" ref="T66:T129">MOD(P66,60)</f>
        <v>12.599999999999284</v>
      </c>
    </row>
    <row r="67" spans="1:20" ht="12.75">
      <c r="A67" s="19">
        <f t="shared" si="33"/>
        <v>269</v>
      </c>
      <c r="B67" s="21">
        <f t="shared" si="34"/>
        <v>1196</v>
      </c>
      <c r="C67" s="12">
        <f t="shared" si="35"/>
        <v>4</v>
      </c>
      <c r="D67" s="11" t="s">
        <v>9</v>
      </c>
      <c r="E67" s="13">
        <f t="shared" si="36"/>
        <v>29</v>
      </c>
      <c r="G67" s="5">
        <f t="shared" si="38"/>
        <v>3.6299999999999866</v>
      </c>
      <c r="H67" s="6">
        <f t="shared" si="42"/>
        <v>609</v>
      </c>
      <c r="I67" s="103"/>
      <c r="J67" s="31">
        <f t="shared" si="39"/>
        <v>47</v>
      </c>
      <c r="K67" s="32">
        <f t="shared" si="37"/>
        <v>737</v>
      </c>
      <c r="M67" s="5">
        <f t="shared" si="40"/>
        <v>8.139999999999986</v>
      </c>
      <c r="N67" s="6">
        <v>992</v>
      </c>
      <c r="P67" s="19">
        <f t="shared" si="11"/>
        <v>312.7999999999993</v>
      </c>
      <c r="Q67" s="21">
        <v>1558</v>
      </c>
      <c r="R67" s="12">
        <f t="shared" si="43"/>
        <v>5</v>
      </c>
      <c r="S67" s="11" t="s">
        <v>9</v>
      </c>
      <c r="T67" s="13">
        <f t="shared" si="44"/>
        <v>12.799999999999272</v>
      </c>
    </row>
    <row r="68" spans="1:20" ht="12.75">
      <c r="A68" s="19">
        <v>269.2</v>
      </c>
      <c r="B68" s="21">
        <f aca="true" t="shared" si="45" ref="B68:B83">B67-1</f>
        <v>1195</v>
      </c>
      <c r="C68" s="12">
        <f aca="true" t="shared" si="46" ref="C68:C83">INT(A68/60)</f>
        <v>4</v>
      </c>
      <c r="D68" s="11" t="s">
        <v>9</v>
      </c>
      <c r="E68" s="13">
        <f aca="true" t="shared" si="47" ref="E68:E83">MOD(A68,60)</f>
        <v>29.19999999999999</v>
      </c>
      <c r="G68" s="5">
        <f t="shared" si="38"/>
        <v>3.6399999999999864</v>
      </c>
      <c r="H68" s="6">
        <v>611</v>
      </c>
      <c r="I68" s="103"/>
      <c r="J68" s="31">
        <f t="shared" si="39"/>
        <v>47.5</v>
      </c>
      <c r="K68" s="32">
        <f>K67+7</f>
        <v>744</v>
      </c>
      <c r="M68" s="5">
        <f t="shared" si="40"/>
        <v>8.149999999999986</v>
      </c>
      <c r="N68" s="6">
        <f t="shared" si="41"/>
        <v>989</v>
      </c>
      <c r="P68" s="19">
        <f t="shared" si="11"/>
        <v>312.99999999999926</v>
      </c>
      <c r="Q68" s="21">
        <f aca="true" t="shared" si="48" ref="Q68:Q131">Q67-1</f>
        <v>1557</v>
      </c>
      <c r="R68" s="12">
        <f t="shared" si="43"/>
        <v>5</v>
      </c>
      <c r="S68" s="11" t="s">
        <v>9</v>
      </c>
      <c r="T68" s="13">
        <f t="shared" si="44"/>
        <v>12.999999999999261</v>
      </c>
    </row>
    <row r="69" spans="1:20" ht="12.75">
      <c r="A69" s="19">
        <f aca="true" t="shared" si="49" ref="A69:A83">A68+0.1</f>
        <v>269.3</v>
      </c>
      <c r="B69" s="21">
        <f t="shared" si="45"/>
        <v>1194</v>
      </c>
      <c r="C69" s="12">
        <f t="shared" si="46"/>
        <v>4</v>
      </c>
      <c r="D69" s="11" t="s">
        <v>9</v>
      </c>
      <c r="E69" s="13">
        <f t="shared" si="47"/>
        <v>29.30000000000001</v>
      </c>
      <c r="G69" s="5">
        <f aca="true" t="shared" si="50" ref="G69:G84">G68+0.01</f>
        <v>3.649999999999986</v>
      </c>
      <c r="H69" s="6">
        <f aca="true" t="shared" si="51" ref="H69:H84">H68+3</f>
        <v>614</v>
      </c>
      <c r="I69" s="103"/>
      <c r="J69" s="31">
        <f aca="true" t="shared" si="52" ref="J69:J84">J68+0.5</f>
        <v>48</v>
      </c>
      <c r="K69" s="32">
        <v>750</v>
      </c>
      <c r="M69" s="5">
        <f aca="true" t="shared" si="53" ref="M69:M84">M68+0.01</f>
        <v>8.159999999999986</v>
      </c>
      <c r="N69" s="6">
        <f aca="true" t="shared" si="54" ref="N69:N84">N68-3</f>
        <v>986</v>
      </c>
      <c r="P69" s="19">
        <f aca="true" t="shared" si="55" ref="P69:P132">P68+0.2</f>
        <v>313.19999999999925</v>
      </c>
      <c r="Q69" s="21">
        <v>1555</v>
      </c>
      <c r="R69" s="12">
        <f t="shared" si="43"/>
        <v>5</v>
      </c>
      <c r="S69" s="11" t="s">
        <v>9</v>
      </c>
      <c r="T69" s="13">
        <f t="shared" si="44"/>
        <v>13.19999999999925</v>
      </c>
    </row>
    <row r="70" spans="1:20" ht="12.75">
      <c r="A70" s="19">
        <v>269.5</v>
      </c>
      <c r="B70" s="21">
        <f t="shared" si="45"/>
        <v>1193</v>
      </c>
      <c r="C70" s="12">
        <f t="shared" si="46"/>
        <v>4</v>
      </c>
      <c r="D70" s="11" t="s">
        <v>9</v>
      </c>
      <c r="E70" s="13">
        <f t="shared" si="47"/>
        <v>29.5</v>
      </c>
      <c r="G70" s="5">
        <f t="shared" si="50"/>
        <v>3.659999999999986</v>
      </c>
      <c r="H70" s="6">
        <f t="shared" si="51"/>
        <v>617</v>
      </c>
      <c r="I70" s="103"/>
      <c r="J70" s="31">
        <f t="shared" si="52"/>
        <v>48.5</v>
      </c>
      <c r="K70" s="32">
        <f>K69+7</f>
        <v>757</v>
      </c>
      <c r="M70" s="5">
        <f t="shared" si="53"/>
        <v>8.169999999999986</v>
      </c>
      <c r="N70" s="6">
        <f t="shared" si="54"/>
        <v>983</v>
      </c>
      <c r="P70" s="19">
        <f t="shared" si="55"/>
        <v>313.39999999999924</v>
      </c>
      <c r="Q70" s="21">
        <f t="shared" si="48"/>
        <v>1554</v>
      </c>
      <c r="R70" s="12">
        <f t="shared" si="43"/>
        <v>5</v>
      </c>
      <c r="S70" s="11" t="s">
        <v>9</v>
      </c>
      <c r="T70" s="13">
        <f t="shared" si="44"/>
        <v>13.399999999999238</v>
      </c>
    </row>
    <row r="71" spans="1:20" ht="12.75">
      <c r="A71" s="19">
        <f t="shared" si="49"/>
        <v>269.6</v>
      </c>
      <c r="B71" s="21">
        <f t="shared" si="45"/>
        <v>1192</v>
      </c>
      <c r="C71" s="12">
        <f t="shared" si="46"/>
        <v>4</v>
      </c>
      <c r="D71" s="11" t="s">
        <v>9</v>
      </c>
      <c r="E71" s="13">
        <f t="shared" si="47"/>
        <v>29.600000000000023</v>
      </c>
      <c r="G71" s="5">
        <f t="shared" si="50"/>
        <v>3.6699999999999857</v>
      </c>
      <c r="H71" s="6">
        <f t="shared" si="51"/>
        <v>620</v>
      </c>
      <c r="I71" s="103"/>
      <c r="J71" s="31">
        <f t="shared" si="52"/>
        <v>49</v>
      </c>
      <c r="K71" s="32">
        <v>763</v>
      </c>
      <c r="M71" s="5">
        <f t="shared" si="53"/>
        <v>8.179999999999986</v>
      </c>
      <c r="N71" s="6">
        <f t="shared" si="54"/>
        <v>980</v>
      </c>
      <c r="P71" s="19">
        <f t="shared" si="55"/>
        <v>313.5999999999992</v>
      </c>
      <c r="Q71" s="21">
        <f t="shared" si="48"/>
        <v>1553</v>
      </c>
      <c r="R71" s="12">
        <f t="shared" si="43"/>
        <v>5</v>
      </c>
      <c r="S71" s="11" t="s">
        <v>9</v>
      </c>
      <c r="T71" s="13">
        <f t="shared" si="44"/>
        <v>13.599999999999227</v>
      </c>
    </row>
    <row r="72" spans="1:20" ht="12.75">
      <c r="A72" s="19">
        <v>269.8</v>
      </c>
      <c r="B72" s="21">
        <f t="shared" si="45"/>
        <v>1191</v>
      </c>
      <c r="C72" s="12">
        <f t="shared" si="46"/>
        <v>4</v>
      </c>
      <c r="D72" s="11" t="s">
        <v>9</v>
      </c>
      <c r="E72" s="13">
        <f t="shared" si="47"/>
        <v>29.80000000000001</v>
      </c>
      <c r="G72" s="5">
        <f t="shared" si="50"/>
        <v>3.6799999999999855</v>
      </c>
      <c r="H72" s="6">
        <f t="shared" si="51"/>
        <v>623</v>
      </c>
      <c r="I72" s="103"/>
      <c r="J72" s="31">
        <f t="shared" si="52"/>
        <v>49.5</v>
      </c>
      <c r="K72" s="32">
        <f>K71+7</f>
        <v>770</v>
      </c>
      <c r="M72" s="5">
        <f t="shared" si="53"/>
        <v>8.189999999999985</v>
      </c>
      <c r="N72" s="6">
        <f t="shared" si="54"/>
        <v>977</v>
      </c>
      <c r="P72" s="19">
        <f t="shared" si="55"/>
        <v>313.7999999999992</v>
      </c>
      <c r="Q72" s="21">
        <v>1551</v>
      </c>
      <c r="R72" s="12">
        <f t="shared" si="43"/>
        <v>5</v>
      </c>
      <c r="S72" s="11" t="s">
        <v>9</v>
      </c>
      <c r="T72" s="13">
        <f t="shared" si="44"/>
        <v>13.799999999999216</v>
      </c>
    </row>
    <row r="73" spans="1:20" ht="12.75">
      <c r="A73" s="19">
        <f t="shared" si="49"/>
        <v>269.90000000000003</v>
      </c>
      <c r="B73" s="21">
        <f t="shared" si="45"/>
        <v>1190</v>
      </c>
      <c r="C73" s="12">
        <f t="shared" si="46"/>
        <v>4</v>
      </c>
      <c r="D73" s="11" t="s">
        <v>9</v>
      </c>
      <c r="E73" s="13">
        <f t="shared" si="47"/>
        <v>29.900000000000034</v>
      </c>
      <c r="G73" s="5">
        <f t="shared" si="50"/>
        <v>3.6899999999999853</v>
      </c>
      <c r="H73" s="6">
        <f t="shared" si="51"/>
        <v>626</v>
      </c>
      <c r="I73" s="103"/>
      <c r="J73" s="31">
        <f t="shared" si="52"/>
        <v>50</v>
      </c>
      <c r="K73" s="32">
        <v>776</v>
      </c>
      <c r="M73" s="5">
        <f t="shared" si="53"/>
        <v>8.199999999999985</v>
      </c>
      <c r="N73" s="6">
        <v>975</v>
      </c>
      <c r="P73" s="19">
        <f t="shared" si="55"/>
        <v>313.9999999999992</v>
      </c>
      <c r="Q73" s="21">
        <f t="shared" si="48"/>
        <v>1550</v>
      </c>
      <c r="R73" s="12">
        <f t="shared" si="43"/>
        <v>5</v>
      </c>
      <c r="S73" s="11" t="s">
        <v>9</v>
      </c>
      <c r="T73" s="13">
        <f t="shared" si="44"/>
        <v>13.999999999999204</v>
      </c>
    </row>
    <row r="74" spans="1:20" ht="12.75">
      <c r="A74" s="19">
        <v>270.1</v>
      </c>
      <c r="B74" s="21">
        <f t="shared" si="45"/>
        <v>1189</v>
      </c>
      <c r="C74" s="12">
        <f t="shared" si="46"/>
        <v>4</v>
      </c>
      <c r="D74" s="11" t="s">
        <v>9</v>
      </c>
      <c r="E74" s="13">
        <f t="shared" si="47"/>
        <v>30.100000000000023</v>
      </c>
      <c r="G74" s="5">
        <f t="shared" si="50"/>
        <v>3.699999999999985</v>
      </c>
      <c r="H74" s="6">
        <f t="shared" si="51"/>
        <v>629</v>
      </c>
      <c r="I74" s="103"/>
      <c r="J74" s="31">
        <f t="shared" si="52"/>
        <v>50.5</v>
      </c>
      <c r="K74" s="32">
        <f>K73+6</f>
        <v>782</v>
      </c>
      <c r="M74" s="5">
        <f t="shared" si="53"/>
        <v>8.209999999999985</v>
      </c>
      <c r="N74" s="6">
        <f t="shared" si="54"/>
        <v>972</v>
      </c>
      <c r="P74" s="19">
        <f t="shared" si="55"/>
        <v>314.1999999999992</v>
      </c>
      <c r="Q74" s="21">
        <f t="shared" si="48"/>
        <v>1549</v>
      </c>
      <c r="R74" s="12">
        <f t="shared" si="43"/>
        <v>5</v>
      </c>
      <c r="S74" s="11" t="s">
        <v>9</v>
      </c>
      <c r="T74" s="13">
        <f t="shared" si="44"/>
        <v>14.199999999999193</v>
      </c>
    </row>
    <row r="75" spans="1:20" ht="12.75">
      <c r="A75" s="19">
        <f t="shared" si="49"/>
        <v>270.20000000000005</v>
      </c>
      <c r="B75" s="21">
        <f t="shared" si="45"/>
        <v>1188</v>
      </c>
      <c r="C75" s="12">
        <f t="shared" si="46"/>
        <v>4</v>
      </c>
      <c r="D75" s="11" t="s">
        <v>9</v>
      </c>
      <c r="E75" s="13">
        <f t="shared" si="47"/>
        <v>30.200000000000045</v>
      </c>
      <c r="G75" s="5">
        <f t="shared" si="50"/>
        <v>3.709999999999985</v>
      </c>
      <c r="H75" s="6">
        <f t="shared" si="51"/>
        <v>632</v>
      </c>
      <c r="I75" s="103"/>
      <c r="J75" s="31">
        <f t="shared" si="52"/>
        <v>51</v>
      </c>
      <c r="K75" s="32">
        <v>789</v>
      </c>
      <c r="M75" s="5">
        <f t="shared" si="53"/>
        <v>8.219999999999985</v>
      </c>
      <c r="N75" s="6">
        <f t="shared" si="54"/>
        <v>969</v>
      </c>
      <c r="P75" s="19">
        <f t="shared" si="55"/>
        <v>314.3999999999992</v>
      </c>
      <c r="Q75" s="21">
        <v>1547</v>
      </c>
      <c r="R75" s="12">
        <f t="shared" si="43"/>
        <v>5</v>
      </c>
      <c r="S75" s="11" t="s">
        <v>9</v>
      </c>
      <c r="T75" s="13">
        <f t="shared" si="44"/>
        <v>14.399999999999181</v>
      </c>
    </row>
    <row r="76" spans="1:20" ht="12.75">
      <c r="A76" s="19">
        <v>270.4</v>
      </c>
      <c r="B76" s="21">
        <f t="shared" si="45"/>
        <v>1187</v>
      </c>
      <c r="C76" s="12">
        <f t="shared" si="46"/>
        <v>4</v>
      </c>
      <c r="D76" s="11" t="s">
        <v>9</v>
      </c>
      <c r="E76" s="13">
        <f t="shared" si="47"/>
        <v>30.399999999999977</v>
      </c>
      <c r="G76" s="5">
        <f t="shared" si="50"/>
        <v>3.7199999999999847</v>
      </c>
      <c r="H76" s="6">
        <v>634</v>
      </c>
      <c r="I76" s="103"/>
      <c r="J76" s="31">
        <f t="shared" si="52"/>
        <v>51.5</v>
      </c>
      <c r="K76" s="32">
        <f aca="true" t="shared" si="56" ref="K76:K90">K75+6</f>
        <v>795</v>
      </c>
      <c r="M76" s="5">
        <f t="shared" si="53"/>
        <v>8.229999999999984</v>
      </c>
      <c r="N76" s="6">
        <f t="shared" si="54"/>
        <v>966</v>
      </c>
      <c r="P76" s="19">
        <f t="shared" si="55"/>
        <v>314.59999999999917</v>
      </c>
      <c r="Q76" s="21">
        <f t="shared" si="48"/>
        <v>1546</v>
      </c>
      <c r="R76" s="12">
        <f t="shared" si="43"/>
        <v>5</v>
      </c>
      <c r="S76" s="11" t="s">
        <v>9</v>
      </c>
      <c r="T76" s="13">
        <f t="shared" si="44"/>
        <v>14.59999999999917</v>
      </c>
    </row>
    <row r="77" spans="1:20" ht="12.75">
      <c r="A77" s="19">
        <f t="shared" si="49"/>
        <v>270.5</v>
      </c>
      <c r="B77" s="21">
        <f t="shared" si="45"/>
        <v>1186</v>
      </c>
      <c r="C77" s="12">
        <f t="shared" si="46"/>
        <v>4</v>
      </c>
      <c r="D77" s="11" t="s">
        <v>9</v>
      </c>
      <c r="E77" s="13">
        <f t="shared" si="47"/>
        <v>30.5</v>
      </c>
      <c r="G77" s="5">
        <f t="shared" si="50"/>
        <v>3.7299999999999844</v>
      </c>
      <c r="H77" s="6">
        <f t="shared" si="51"/>
        <v>637</v>
      </c>
      <c r="I77" s="103"/>
      <c r="J77" s="31">
        <f t="shared" si="52"/>
        <v>52</v>
      </c>
      <c r="K77" s="32">
        <v>802</v>
      </c>
      <c r="M77" s="5">
        <f t="shared" si="53"/>
        <v>8.239999999999984</v>
      </c>
      <c r="N77" s="6">
        <v>964</v>
      </c>
      <c r="P77" s="19">
        <f t="shared" si="55"/>
        <v>314.79999999999916</v>
      </c>
      <c r="Q77" s="21">
        <v>1544</v>
      </c>
      <c r="R77" s="12">
        <f t="shared" si="43"/>
        <v>5</v>
      </c>
      <c r="S77" s="11" t="s">
        <v>9</v>
      </c>
      <c r="T77" s="13">
        <f t="shared" si="44"/>
        <v>14.799999999999159</v>
      </c>
    </row>
    <row r="78" spans="1:20" ht="12.75">
      <c r="A78" s="19">
        <v>270.7</v>
      </c>
      <c r="B78" s="21">
        <f t="shared" si="45"/>
        <v>1185</v>
      </c>
      <c r="C78" s="12">
        <f t="shared" si="46"/>
        <v>4</v>
      </c>
      <c r="D78" s="11" t="s">
        <v>9</v>
      </c>
      <c r="E78" s="13">
        <f t="shared" si="47"/>
        <v>30.69999999999999</v>
      </c>
      <c r="G78" s="5">
        <f t="shared" si="50"/>
        <v>3.7399999999999842</v>
      </c>
      <c r="H78" s="6">
        <f t="shared" si="51"/>
        <v>640</v>
      </c>
      <c r="I78" s="103"/>
      <c r="J78" s="31">
        <f t="shared" si="52"/>
        <v>52.5</v>
      </c>
      <c r="K78" s="32">
        <f t="shared" si="56"/>
        <v>808</v>
      </c>
      <c r="M78" s="5">
        <f t="shared" si="53"/>
        <v>8.249999999999984</v>
      </c>
      <c r="N78" s="6">
        <f t="shared" si="54"/>
        <v>961</v>
      </c>
      <c r="P78" s="19">
        <f t="shared" si="55"/>
        <v>314.99999999999915</v>
      </c>
      <c r="Q78" s="21">
        <f t="shared" si="48"/>
        <v>1543</v>
      </c>
      <c r="R78" s="12">
        <f t="shared" si="43"/>
        <v>5</v>
      </c>
      <c r="S78" s="11" t="s">
        <v>9</v>
      </c>
      <c r="T78" s="13">
        <f t="shared" si="44"/>
        <v>14.999999999999147</v>
      </c>
    </row>
    <row r="79" spans="1:20" ht="12.75">
      <c r="A79" s="19">
        <f t="shared" si="49"/>
        <v>270.8</v>
      </c>
      <c r="B79" s="21">
        <f t="shared" si="45"/>
        <v>1184</v>
      </c>
      <c r="C79" s="12">
        <f t="shared" si="46"/>
        <v>4</v>
      </c>
      <c r="D79" s="11" t="s">
        <v>9</v>
      </c>
      <c r="E79" s="13">
        <f t="shared" si="47"/>
        <v>30.80000000000001</v>
      </c>
      <c r="G79" s="5">
        <f t="shared" si="50"/>
        <v>3.749999999999984</v>
      </c>
      <c r="H79" s="6">
        <f t="shared" si="51"/>
        <v>643</v>
      </c>
      <c r="I79" s="103"/>
      <c r="J79" s="31">
        <f t="shared" si="52"/>
        <v>53</v>
      </c>
      <c r="K79" s="32">
        <f t="shared" si="56"/>
        <v>814</v>
      </c>
      <c r="M79" s="5">
        <f t="shared" si="53"/>
        <v>8.259999999999984</v>
      </c>
      <c r="N79" s="6">
        <f t="shared" si="54"/>
        <v>958</v>
      </c>
      <c r="P79" s="19">
        <f t="shared" si="55"/>
        <v>315.19999999999914</v>
      </c>
      <c r="Q79" s="21">
        <f t="shared" si="48"/>
        <v>1542</v>
      </c>
      <c r="R79" s="12">
        <f t="shared" si="43"/>
        <v>5</v>
      </c>
      <c r="S79" s="11" t="s">
        <v>9</v>
      </c>
      <c r="T79" s="13">
        <f t="shared" si="44"/>
        <v>15.199999999999136</v>
      </c>
    </row>
    <row r="80" spans="1:20" ht="12.75">
      <c r="A80" s="19">
        <v>271</v>
      </c>
      <c r="B80" s="21">
        <f t="shared" si="45"/>
        <v>1183</v>
      </c>
      <c r="C80" s="12">
        <f t="shared" si="46"/>
        <v>4</v>
      </c>
      <c r="D80" s="11" t="s">
        <v>9</v>
      </c>
      <c r="E80" s="13">
        <f t="shared" si="47"/>
        <v>31</v>
      </c>
      <c r="G80" s="5">
        <f t="shared" si="50"/>
        <v>3.759999999999984</v>
      </c>
      <c r="H80" s="6">
        <f t="shared" si="51"/>
        <v>646</v>
      </c>
      <c r="I80" s="103"/>
      <c r="J80" s="31">
        <f t="shared" si="52"/>
        <v>53.5</v>
      </c>
      <c r="K80" s="32">
        <f t="shared" si="56"/>
        <v>820</v>
      </c>
      <c r="M80" s="5">
        <f t="shared" si="53"/>
        <v>8.269999999999984</v>
      </c>
      <c r="N80" s="6">
        <f t="shared" si="54"/>
        <v>955</v>
      </c>
      <c r="P80" s="19">
        <f t="shared" si="55"/>
        <v>315.3999999999991</v>
      </c>
      <c r="Q80" s="21">
        <v>1540</v>
      </c>
      <c r="R80" s="12">
        <f t="shared" si="43"/>
        <v>5</v>
      </c>
      <c r="S80" s="11" t="s">
        <v>9</v>
      </c>
      <c r="T80" s="13">
        <f t="shared" si="44"/>
        <v>15.399999999999125</v>
      </c>
    </row>
    <row r="81" spans="1:20" ht="12.75">
      <c r="A81" s="19">
        <f t="shared" si="49"/>
        <v>271.1</v>
      </c>
      <c r="B81" s="21">
        <f t="shared" si="45"/>
        <v>1182</v>
      </c>
      <c r="C81" s="12">
        <f t="shared" si="46"/>
        <v>4</v>
      </c>
      <c r="D81" s="11" t="s">
        <v>9</v>
      </c>
      <c r="E81" s="13">
        <f t="shared" si="47"/>
        <v>31.100000000000023</v>
      </c>
      <c r="G81" s="5">
        <f t="shared" si="50"/>
        <v>3.7699999999999836</v>
      </c>
      <c r="H81" s="6">
        <f t="shared" si="51"/>
        <v>649</v>
      </c>
      <c r="I81" s="103"/>
      <c r="J81" s="31">
        <f t="shared" si="52"/>
        <v>54</v>
      </c>
      <c r="K81" s="32">
        <f t="shared" si="56"/>
        <v>826</v>
      </c>
      <c r="M81" s="5">
        <f t="shared" si="53"/>
        <v>8.279999999999983</v>
      </c>
      <c r="N81" s="6">
        <v>953</v>
      </c>
      <c r="P81" s="19">
        <f t="shared" si="55"/>
        <v>315.5999999999991</v>
      </c>
      <c r="Q81" s="21">
        <f t="shared" si="48"/>
        <v>1539</v>
      </c>
      <c r="R81" s="12">
        <f t="shared" si="43"/>
        <v>5</v>
      </c>
      <c r="S81" s="11" t="s">
        <v>9</v>
      </c>
      <c r="T81" s="13">
        <f t="shared" si="44"/>
        <v>15.599999999999113</v>
      </c>
    </row>
    <row r="82" spans="1:20" ht="12.75">
      <c r="A82" s="19">
        <v>271.3</v>
      </c>
      <c r="B82" s="21">
        <f t="shared" si="45"/>
        <v>1181</v>
      </c>
      <c r="C82" s="12">
        <f t="shared" si="46"/>
        <v>4</v>
      </c>
      <c r="D82" s="11" t="s">
        <v>9</v>
      </c>
      <c r="E82" s="13">
        <f t="shared" si="47"/>
        <v>31.30000000000001</v>
      </c>
      <c r="G82" s="5">
        <f t="shared" si="50"/>
        <v>3.7799999999999834</v>
      </c>
      <c r="H82" s="6">
        <v>651</v>
      </c>
      <c r="I82" s="103"/>
      <c r="J82" s="31">
        <f t="shared" si="52"/>
        <v>54.5</v>
      </c>
      <c r="K82" s="32">
        <v>833</v>
      </c>
      <c r="M82" s="5">
        <f t="shared" si="53"/>
        <v>8.289999999999983</v>
      </c>
      <c r="N82" s="6">
        <f t="shared" si="54"/>
        <v>950</v>
      </c>
      <c r="P82" s="19">
        <f t="shared" si="55"/>
        <v>315.7999999999991</v>
      </c>
      <c r="Q82" s="21">
        <f t="shared" si="48"/>
        <v>1538</v>
      </c>
      <c r="R82" s="12">
        <f t="shared" si="43"/>
        <v>5</v>
      </c>
      <c r="S82" s="11" t="s">
        <v>9</v>
      </c>
      <c r="T82" s="13">
        <f t="shared" si="44"/>
        <v>15.799999999999102</v>
      </c>
    </row>
    <row r="83" spans="1:20" ht="12.75">
      <c r="A83" s="19">
        <f t="shared" si="49"/>
        <v>271.40000000000003</v>
      </c>
      <c r="B83" s="21">
        <f t="shared" si="45"/>
        <v>1180</v>
      </c>
      <c r="C83" s="12">
        <f t="shared" si="46"/>
        <v>4</v>
      </c>
      <c r="D83" s="11" t="s">
        <v>9</v>
      </c>
      <c r="E83" s="13">
        <f t="shared" si="47"/>
        <v>31.400000000000034</v>
      </c>
      <c r="G83" s="5">
        <f t="shared" si="50"/>
        <v>3.789999999999983</v>
      </c>
      <c r="H83" s="6">
        <f t="shared" si="51"/>
        <v>654</v>
      </c>
      <c r="I83" s="103"/>
      <c r="J83" s="31">
        <f t="shared" si="52"/>
        <v>55</v>
      </c>
      <c r="K83" s="32">
        <f t="shared" si="56"/>
        <v>839</v>
      </c>
      <c r="M83" s="5">
        <f t="shared" si="53"/>
        <v>8.299999999999983</v>
      </c>
      <c r="N83" s="6">
        <f t="shared" si="54"/>
        <v>947</v>
      </c>
      <c r="P83" s="19">
        <f t="shared" si="55"/>
        <v>315.9999999999991</v>
      </c>
      <c r="Q83" s="21">
        <v>1536</v>
      </c>
      <c r="R83" s="12">
        <f t="shared" si="43"/>
        <v>5</v>
      </c>
      <c r="S83" s="11" t="s">
        <v>9</v>
      </c>
      <c r="T83" s="13">
        <f t="shared" si="44"/>
        <v>15.99999999999909</v>
      </c>
    </row>
    <row r="84" spans="1:20" ht="12.75">
      <c r="A84" s="19">
        <v>271.6</v>
      </c>
      <c r="B84" s="21">
        <f aca="true" t="shared" si="57" ref="B84:B99">B83-1</f>
        <v>1179</v>
      </c>
      <c r="C84" s="12">
        <f aca="true" t="shared" si="58" ref="C84:C99">INT(A84/60)</f>
        <v>4</v>
      </c>
      <c r="D84" s="11" t="s">
        <v>9</v>
      </c>
      <c r="E84" s="13">
        <f aca="true" t="shared" si="59" ref="E84:E99">MOD(A84,60)</f>
        <v>31.600000000000023</v>
      </c>
      <c r="G84" s="5">
        <f t="shared" si="50"/>
        <v>3.799999999999983</v>
      </c>
      <c r="H84" s="6">
        <f t="shared" si="51"/>
        <v>657</v>
      </c>
      <c r="I84" s="103"/>
      <c r="J84" s="31">
        <f t="shared" si="52"/>
        <v>55.5</v>
      </c>
      <c r="K84" s="32">
        <f t="shared" si="56"/>
        <v>845</v>
      </c>
      <c r="M84" s="5">
        <f t="shared" si="53"/>
        <v>8.309999999999983</v>
      </c>
      <c r="N84" s="6">
        <f t="shared" si="54"/>
        <v>944</v>
      </c>
      <c r="P84" s="19">
        <f t="shared" si="55"/>
        <v>316.1999999999991</v>
      </c>
      <c r="Q84" s="21">
        <f t="shared" si="48"/>
        <v>1535</v>
      </c>
      <c r="R84" s="12">
        <f t="shared" si="43"/>
        <v>5</v>
      </c>
      <c r="S84" s="11" t="s">
        <v>9</v>
      </c>
      <c r="T84" s="13">
        <f t="shared" si="44"/>
        <v>16.19999999999908</v>
      </c>
    </row>
    <row r="85" spans="1:20" ht="12.75">
      <c r="A85" s="19">
        <f aca="true" t="shared" si="60" ref="A85:A98">A84+0.1</f>
        <v>271.70000000000005</v>
      </c>
      <c r="B85" s="21">
        <f t="shared" si="57"/>
        <v>1178</v>
      </c>
      <c r="C85" s="12">
        <f t="shared" si="58"/>
        <v>4</v>
      </c>
      <c r="D85" s="11" t="s">
        <v>9</v>
      </c>
      <c r="E85" s="13">
        <f t="shared" si="59"/>
        <v>31.700000000000045</v>
      </c>
      <c r="G85" s="5">
        <f aca="true" t="shared" si="61" ref="G85:G100">G84+0.01</f>
        <v>3.8099999999999827</v>
      </c>
      <c r="H85" s="6">
        <f aca="true" t="shared" si="62" ref="H85:H99">H84+3</f>
        <v>660</v>
      </c>
      <c r="I85" s="103"/>
      <c r="J85" s="31">
        <f aca="true" t="shared" si="63" ref="J85:J100">J84+0.5</f>
        <v>56</v>
      </c>
      <c r="K85" s="32">
        <f t="shared" si="56"/>
        <v>851</v>
      </c>
      <c r="M85" s="5">
        <f aca="true" t="shared" si="64" ref="M85:M100">M84+0.01</f>
        <v>8.319999999999983</v>
      </c>
      <c r="N85" s="6">
        <v>942</v>
      </c>
      <c r="P85" s="19">
        <f t="shared" si="55"/>
        <v>316.39999999999907</v>
      </c>
      <c r="Q85" s="21">
        <v>1533</v>
      </c>
      <c r="R85" s="12">
        <f t="shared" si="43"/>
        <v>5</v>
      </c>
      <c r="S85" s="11" t="s">
        <v>9</v>
      </c>
      <c r="T85" s="13">
        <f t="shared" si="44"/>
        <v>16.399999999999068</v>
      </c>
    </row>
    <row r="86" spans="1:20" ht="12.75">
      <c r="A86" s="19">
        <v>271.9</v>
      </c>
      <c r="B86" s="21">
        <f t="shared" si="57"/>
        <v>1177</v>
      </c>
      <c r="C86" s="12">
        <f t="shared" si="58"/>
        <v>4</v>
      </c>
      <c r="D86" s="11" t="s">
        <v>9</v>
      </c>
      <c r="E86" s="13">
        <f t="shared" si="59"/>
        <v>31.899999999999977</v>
      </c>
      <c r="G86" s="5">
        <f t="shared" si="61"/>
        <v>3.8199999999999825</v>
      </c>
      <c r="H86" s="6">
        <f t="shared" si="62"/>
        <v>663</v>
      </c>
      <c r="I86" s="103"/>
      <c r="J86" s="31">
        <f t="shared" si="63"/>
        <v>56.5</v>
      </c>
      <c r="K86" s="32">
        <f t="shared" si="56"/>
        <v>857</v>
      </c>
      <c r="M86" s="5">
        <f t="shared" si="64"/>
        <v>8.329999999999982</v>
      </c>
      <c r="N86" s="6">
        <f aca="true" t="shared" si="65" ref="N86:N99">N85-3</f>
        <v>939</v>
      </c>
      <c r="P86" s="19">
        <f t="shared" si="55"/>
        <v>316.59999999999906</v>
      </c>
      <c r="Q86" s="21">
        <f t="shared" si="48"/>
        <v>1532</v>
      </c>
      <c r="R86" s="12">
        <f t="shared" si="43"/>
        <v>5</v>
      </c>
      <c r="S86" s="11" t="s">
        <v>9</v>
      </c>
      <c r="T86" s="13">
        <f t="shared" si="44"/>
        <v>16.599999999999056</v>
      </c>
    </row>
    <row r="87" spans="1:20" ht="12.75">
      <c r="A87" s="19">
        <f t="shared" si="60"/>
        <v>272</v>
      </c>
      <c r="B87" s="21">
        <f t="shared" si="57"/>
        <v>1176</v>
      </c>
      <c r="C87" s="12">
        <f t="shared" si="58"/>
        <v>4</v>
      </c>
      <c r="D87" s="11" t="s">
        <v>9</v>
      </c>
      <c r="E87" s="13">
        <f t="shared" si="59"/>
        <v>32</v>
      </c>
      <c r="G87" s="5">
        <f t="shared" si="61"/>
        <v>3.8299999999999823</v>
      </c>
      <c r="H87" s="6">
        <f t="shared" si="62"/>
        <v>666</v>
      </c>
      <c r="I87" s="103"/>
      <c r="J87" s="31">
        <f t="shared" si="63"/>
        <v>57</v>
      </c>
      <c r="K87" s="32">
        <f t="shared" si="56"/>
        <v>863</v>
      </c>
      <c r="M87" s="5">
        <f t="shared" si="64"/>
        <v>8.339999999999982</v>
      </c>
      <c r="N87" s="6">
        <f t="shared" si="65"/>
        <v>936</v>
      </c>
      <c r="P87" s="19">
        <f t="shared" si="55"/>
        <v>316.79999999999905</v>
      </c>
      <c r="Q87" s="21">
        <f t="shared" si="48"/>
        <v>1531</v>
      </c>
      <c r="R87" s="12">
        <f t="shared" si="43"/>
        <v>5</v>
      </c>
      <c r="S87" s="11" t="s">
        <v>9</v>
      </c>
      <c r="T87" s="13">
        <f t="shared" si="44"/>
        <v>16.799999999999045</v>
      </c>
    </row>
    <row r="88" spans="1:20" ht="12.75">
      <c r="A88" s="19">
        <v>272.2</v>
      </c>
      <c r="B88" s="21">
        <f t="shared" si="57"/>
        <v>1175</v>
      </c>
      <c r="C88" s="12">
        <f t="shared" si="58"/>
        <v>4</v>
      </c>
      <c r="D88" s="11" t="s">
        <v>9</v>
      </c>
      <c r="E88" s="13">
        <f t="shared" si="59"/>
        <v>32.19999999999999</v>
      </c>
      <c r="G88" s="5">
        <f t="shared" si="61"/>
        <v>3.839999999999982</v>
      </c>
      <c r="H88" s="6">
        <f t="shared" si="62"/>
        <v>669</v>
      </c>
      <c r="I88" s="103"/>
      <c r="J88" s="31">
        <f t="shared" si="63"/>
        <v>57.5</v>
      </c>
      <c r="K88" s="32">
        <f t="shared" si="56"/>
        <v>869</v>
      </c>
      <c r="M88" s="5">
        <f t="shared" si="64"/>
        <v>8.349999999999982</v>
      </c>
      <c r="N88" s="6">
        <v>934</v>
      </c>
      <c r="P88" s="19">
        <f t="shared" si="55"/>
        <v>316.99999999999903</v>
      </c>
      <c r="Q88" s="21">
        <v>1529</v>
      </c>
      <c r="R88" s="12">
        <f t="shared" si="43"/>
        <v>5</v>
      </c>
      <c r="S88" s="11" t="s">
        <v>9</v>
      </c>
      <c r="T88" s="13">
        <f t="shared" si="44"/>
        <v>16.999999999999034</v>
      </c>
    </row>
    <row r="89" spans="1:20" ht="12.75">
      <c r="A89" s="19">
        <f t="shared" si="60"/>
        <v>272.3</v>
      </c>
      <c r="B89" s="21">
        <f t="shared" si="57"/>
        <v>1174</v>
      </c>
      <c r="C89" s="12">
        <f t="shared" si="58"/>
        <v>4</v>
      </c>
      <c r="D89" s="11" t="s">
        <v>9</v>
      </c>
      <c r="E89" s="13">
        <f t="shared" si="59"/>
        <v>32.30000000000001</v>
      </c>
      <c r="G89" s="5">
        <f t="shared" si="61"/>
        <v>3.849999999999982</v>
      </c>
      <c r="H89" s="6">
        <v>671</v>
      </c>
      <c r="I89" s="103"/>
      <c r="J89" s="31">
        <f t="shared" si="63"/>
        <v>58</v>
      </c>
      <c r="K89" s="32">
        <f t="shared" si="56"/>
        <v>875</v>
      </c>
      <c r="M89" s="5">
        <f t="shared" si="64"/>
        <v>8.359999999999982</v>
      </c>
      <c r="N89" s="6">
        <f t="shared" si="65"/>
        <v>931</v>
      </c>
      <c r="P89" s="19">
        <f t="shared" si="55"/>
        <v>317.199999999999</v>
      </c>
      <c r="Q89" s="21">
        <f t="shared" si="48"/>
        <v>1528</v>
      </c>
      <c r="R89" s="12">
        <f t="shared" si="43"/>
        <v>5</v>
      </c>
      <c r="S89" s="11" t="s">
        <v>9</v>
      </c>
      <c r="T89" s="13">
        <f t="shared" si="44"/>
        <v>17.199999999999022</v>
      </c>
    </row>
    <row r="90" spans="1:20" ht="12.75">
      <c r="A90" s="19">
        <v>272.5</v>
      </c>
      <c r="B90" s="21">
        <f t="shared" si="57"/>
        <v>1173</v>
      </c>
      <c r="C90" s="12">
        <f t="shared" si="58"/>
        <v>4</v>
      </c>
      <c r="D90" s="11" t="s">
        <v>9</v>
      </c>
      <c r="E90" s="13">
        <f t="shared" si="59"/>
        <v>32.5</v>
      </c>
      <c r="G90" s="5">
        <f t="shared" si="61"/>
        <v>3.8599999999999817</v>
      </c>
      <c r="H90" s="6">
        <f t="shared" si="62"/>
        <v>674</v>
      </c>
      <c r="I90" s="103"/>
      <c r="J90" s="31">
        <f t="shared" si="63"/>
        <v>58.5</v>
      </c>
      <c r="K90" s="32">
        <f t="shared" si="56"/>
        <v>881</v>
      </c>
      <c r="M90" s="5">
        <f t="shared" si="64"/>
        <v>8.369999999999981</v>
      </c>
      <c r="N90" s="6">
        <f t="shared" si="65"/>
        <v>928</v>
      </c>
      <c r="P90" s="19">
        <f t="shared" si="55"/>
        <v>317.399999999999</v>
      </c>
      <c r="Q90" s="21">
        <f t="shared" si="48"/>
        <v>1527</v>
      </c>
      <c r="R90" s="12">
        <f t="shared" si="43"/>
        <v>5</v>
      </c>
      <c r="S90" s="11" t="s">
        <v>9</v>
      </c>
      <c r="T90" s="13">
        <f t="shared" si="44"/>
        <v>17.39999999999901</v>
      </c>
    </row>
    <row r="91" spans="1:20" ht="12.75">
      <c r="A91" s="19">
        <f t="shared" si="60"/>
        <v>272.6</v>
      </c>
      <c r="B91" s="21">
        <f t="shared" si="57"/>
        <v>1172</v>
      </c>
      <c r="C91" s="12">
        <f t="shared" si="58"/>
        <v>4</v>
      </c>
      <c r="D91" s="11" t="s">
        <v>9</v>
      </c>
      <c r="E91" s="13">
        <f t="shared" si="59"/>
        <v>32.60000000000002</v>
      </c>
      <c r="G91" s="5">
        <f t="shared" si="61"/>
        <v>3.8699999999999815</v>
      </c>
      <c r="H91" s="6">
        <f t="shared" si="62"/>
        <v>677</v>
      </c>
      <c r="I91" s="103"/>
      <c r="J91" s="31">
        <f t="shared" si="63"/>
        <v>59</v>
      </c>
      <c r="K91" s="32">
        <f aca="true" t="shared" si="66" ref="K91:K105">K90+6</f>
        <v>887</v>
      </c>
      <c r="M91" s="5">
        <f t="shared" si="64"/>
        <v>8.379999999999981</v>
      </c>
      <c r="N91" s="6">
        <v>926</v>
      </c>
      <c r="P91" s="19">
        <f t="shared" si="55"/>
        <v>317.599999999999</v>
      </c>
      <c r="Q91" s="21">
        <v>1525</v>
      </c>
      <c r="R91" s="12">
        <f t="shared" si="43"/>
        <v>5</v>
      </c>
      <c r="S91" s="11" t="s">
        <v>9</v>
      </c>
      <c r="T91" s="13">
        <f t="shared" si="44"/>
        <v>17.599999999999</v>
      </c>
    </row>
    <row r="92" spans="1:20" ht="12.75">
      <c r="A92" s="19">
        <v>272.8</v>
      </c>
      <c r="B92" s="21">
        <f t="shared" si="57"/>
        <v>1171</v>
      </c>
      <c r="C92" s="12">
        <f t="shared" si="58"/>
        <v>4</v>
      </c>
      <c r="D92" s="11" t="s">
        <v>9</v>
      </c>
      <c r="E92" s="13">
        <f t="shared" si="59"/>
        <v>32.80000000000001</v>
      </c>
      <c r="G92" s="5">
        <f t="shared" si="61"/>
        <v>3.8799999999999812</v>
      </c>
      <c r="H92" s="6">
        <f t="shared" si="62"/>
        <v>680</v>
      </c>
      <c r="I92" s="103"/>
      <c r="J92" s="31">
        <f t="shared" si="63"/>
        <v>59.5</v>
      </c>
      <c r="K92" s="32">
        <f t="shared" si="66"/>
        <v>893</v>
      </c>
      <c r="M92" s="5">
        <f t="shared" si="64"/>
        <v>8.389999999999981</v>
      </c>
      <c r="N92" s="6">
        <f t="shared" si="65"/>
        <v>923</v>
      </c>
      <c r="P92" s="19">
        <f t="shared" si="55"/>
        <v>317.799999999999</v>
      </c>
      <c r="Q92" s="21">
        <f t="shared" si="48"/>
        <v>1524</v>
      </c>
      <c r="R92" s="12">
        <f t="shared" si="43"/>
        <v>5</v>
      </c>
      <c r="S92" s="11" t="s">
        <v>9</v>
      </c>
      <c r="T92" s="13">
        <f t="shared" si="44"/>
        <v>17.799999999998988</v>
      </c>
    </row>
    <row r="93" spans="1:20" ht="12.75">
      <c r="A93" s="19">
        <f t="shared" si="60"/>
        <v>272.90000000000003</v>
      </c>
      <c r="B93" s="21">
        <f t="shared" si="57"/>
        <v>1170</v>
      </c>
      <c r="C93" s="12">
        <f t="shared" si="58"/>
        <v>4</v>
      </c>
      <c r="D93" s="11" t="s">
        <v>9</v>
      </c>
      <c r="E93" s="13">
        <f t="shared" si="59"/>
        <v>32.900000000000034</v>
      </c>
      <c r="G93" s="5">
        <f t="shared" si="61"/>
        <v>3.889999999999981</v>
      </c>
      <c r="H93" s="6">
        <v>682</v>
      </c>
      <c r="I93" s="103"/>
      <c r="J93" s="31">
        <f t="shared" si="63"/>
        <v>60</v>
      </c>
      <c r="K93" s="32">
        <f t="shared" si="66"/>
        <v>899</v>
      </c>
      <c r="M93" s="5">
        <f t="shared" si="64"/>
        <v>8.39999999999998</v>
      </c>
      <c r="N93" s="6">
        <f t="shared" si="65"/>
        <v>920</v>
      </c>
      <c r="P93" s="19">
        <f t="shared" si="55"/>
        <v>317.999999999999</v>
      </c>
      <c r="Q93" s="21">
        <f t="shared" si="48"/>
        <v>1523</v>
      </c>
      <c r="R93" s="12">
        <f t="shared" si="43"/>
        <v>5</v>
      </c>
      <c r="S93" s="11" t="s">
        <v>9</v>
      </c>
      <c r="T93" s="13">
        <f t="shared" si="44"/>
        <v>17.999999999998977</v>
      </c>
    </row>
    <row r="94" spans="1:20" ht="12.75">
      <c r="A94" s="19">
        <v>273.1</v>
      </c>
      <c r="B94" s="21">
        <f t="shared" si="57"/>
        <v>1169</v>
      </c>
      <c r="C94" s="12">
        <f t="shared" si="58"/>
        <v>4</v>
      </c>
      <c r="D94" s="11" t="s">
        <v>9</v>
      </c>
      <c r="E94" s="13">
        <f t="shared" si="59"/>
        <v>33.10000000000002</v>
      </c>
      <c r="G94" s="5">
        <f t="shared" si="61"/>
        <v>3.899999999999981</v>
      </c>
      <c r="H94" s="6">
        <f t="shared" si="62"/>
        <v>685</v>
      </c>
      <c r="I94" s="103"/>
      <c r="J94" s="31">
        <f t="shared" si="63"/>
        <v>60.5</v>
      </c>
      <c r="K94" s="32">
        <f t="shared" si="66"/>
        <v>905</v>
      </c>
      <c r="M94" s="5">
        <f t="shared" si="64"/>
        <v>8.40999999999998</v>
      </c>
      <c r="N94" s="6">
        <v>918</v>
      </c>
      <c r="P94" s="19">
        <f t="shared" si="55"/>
        <v>318.19999999999897</v>
      </c>
      <c r="Q94" s="21">
        <v>1521</v>
      </c>
      <c r="R94" s="12">
        <f t="shared" si="43"/>
        <v>5</v>
      </c>
      <c r="S94" s="11" t="s">
        <v>9</v>
      </c>
      <c r="T94" s="13">
        <f t="shared" si="44"/>
        <v>18.199999999998965</v>
      </c>
    </row>
    <row r="95" spans="1:20" ht="12.75">
      <c r="A95" s="19">
        <v>273.3</v>
      </c>
      <c r="B95" s="21">
        <f t="shared" si="57"/>
        <v>1168</v>
      </c>
      <c r="C95" s="12">
        <f t="shared" si="58"/>
        <v>4</v>
      </c>
      <c r="D95" s="11" t="s">
        <v>9</v>
      </c>
      <c r="E95" s="13">
        <f t="shared" si="59"/>
        <v>33.30000000000001</v>
      </c>
      <c r="G95" s="5">
        <f t="shared" si="61"/>
        <v>3.9099999999999806</v>
      </c>
      <c r="H95" s="6">
        <f t="shared" si="62"/>
        <v>688</v>
      </c>
      <c r="I95" s="103"/>
      <c r="J95" s="31">
        <f t="shared" si="63"/>
        <v>61</v>
      </c>
      <c r="K95" s="32">
        <v>910</v>
      </c>
      <c r="M95" s="5">
        <f t="shared" si="64"/>
        <v>8.41999999999998</v>
      </c>
      <c r="N95" s="6">
        <f t="shared" si="65"/>
        <v>915</v>
      </c>
      <c r="P95" s="19">
        <f t="shared" si="55"/>
        <v>318.39999999999895</v>
      </c>
      <c r="Q95" s="21">
        <f t="shared" si="48"/>
        <v>1520</v>
      </c>
      <c r="R95" s="12">
        <f t="shared" si="43"/>
        <v>5</v>
      </c>
      <c r="S95" s="11" t="s">
        <v>9</v>
      </c>
      <c r="T95" s="13">
        <f t="shared" si="44"/>
        <v>18.399999999998954</v>
      </c>
    </row>
    <row r="96" spans="1:20" ht="12.75">
      <c r="A96" s="19">
        <f t="shared" si="60"/>
        <v>273.40000000000003</v>
      </c>
      <c r="B96" s="21">
        <f t="shared" si="57"/>
        <v>1167</v>
      </c>
      <c r="C96" s="12">
        <f t="shared" si="58"/>
        <v>4</v>
      </c>
      <c r="D96" s="11" t="s">
        <v>9</v>
      </c>
      <c r="E96" s="13">
        <f t="shared" si="59"/>
        <v>33.400000000000034</v>
      </c>
      <c r="G96" s="5">
        <f t="shared" si="61"/>
        <v>3.9199999999999804</v>
      </c>
      <c r="H96" s="6">
        <v>690</v>
      </c>
      <c r="I96" s="103"/>
      <c r="J96" s="31">
        <f t="shared" si="63"/>
        <v>61.5</v>
      </c>
      <c r="K96" s="32">
        <f t="shared" si="66"/>
        <v>916</v>
      </c>
      <c r="M96" s="5">
        <f t="shared" si="64"/>
        <v>8.42999999999998</v>
      </c>
      <c r="N96" s="6">
        <f t="shared" si="65"/>
        <v>912</v>
      </c>
      <c r="P96" s="19">
        <f t="shared" si="55"/>
        <v>318.59999999999894</v>
      </c>
      <c r="Q96" s="21">
        <f t="shared" si="48"/>
        <v>1519</v>
      </c>
      <c r="R96" s="12">
        <f t="shared" si="43"/>
        <v>5</v>
      </c>
      <c r="S96" s="11" t="s">
        <v>9</v>
      </c>
      <c r="T96" s="13">
        <f t="shared" si="44"/>
        <v>18.599999999998943</v>
      </c>
    </row>
    <row r="97" spans="1:20" ht="12.75">
      <c r="A97" s="19">
        <v>273.6</v>
      </c>
      <c r="B97" s="21">
        <f t="shared" si="57"/>
        <v>1166</v>
      </c>
      <c r="C97" s="12">
        <f t="shared" si="58"/>
        <v>4</v>
      </c>
      <c r="D97" s="11" t="s">
        <v>9</v>
      </c>
      <c r="E97" s="13">
        <f t="shared" si="59"/>
        <v>33.60000000000002</v>
      </c>
      <c r="G97" s="5">
        <f t="shared" si="61"/>
        <v>3.92999999999998</v>
      </c>
      <c r="H97" s="6">
        <f t="shared" si="62"/>
        <v>693</v>
      </c>
      <c r="I97" s="103"/>
      <c r="J97" s="31">
        <f t="shared" si="63"/>
        <v>62</v>
      </c>
      <c r="K97" s="32">
        <f t="shared" si="66"/>
        <v>922</v>
      </c>
      <c r="M97" s="5">
        <f t="shared" si="64"/>
        <v>8.43999999999998</v>
      </c>
      <c r="N97" s="6">
        <v>910</v>
      </c>
      <c r="P97" s="19">
        <f t="shared" si="55"/>
        <v>318.79999999999893</v>
      </c>
      <c r="Q97" s="21">
        <v>1517</v>
      </c>
      <c r="R97" s="12">
        <f t="shared" si="43"/>
        <v>5</v>
      </c>
      <c r="S97" s="11" t="s">
        <v>9</v>
      </c>
      <c r="T97" s="13">
        <f t="shared" si="44"/>
        <v>18.79999999999893</v>
      </c>
    </row>
    <row r="98" spans="1:20" ht="12.75">
      <c r="A98" s="19">
        <f t="shared" si="60"/>
        <v>273.70000000000005</v>
      </c>
      <c r="B98" s="21">
        <f t="shared" si="57"/>
        <v>1165</v>
      </c>
      <c r="C98" s="12">
        <f t="shared" si="58"/>
        <v>4</v>
      </c>
      <c r="D98" s="11" t="s">
        <v>9</v>
      </c>
      <c r="E98" s="13">
        <f t="shared" si="59"/>
        <v>33.700000000000045</v>
      </c>
      <c r="G98" s="5">
        <f t="shared" si="61"/>
        <v>3.93999999999998</v>
      </c>
      <c r="H98" s="6">
        <f t="shared" si="62"/>
        <v>696</v>
      </c>
      <c r="I98" s="103"/>
      <c r="J98" s="31">
        <f t="shared" si="63"/>
        <v>62.5</v>
      </c>
      <c r="K98" s="32">
        <f t="shared" si="66"/>
        <v>928</v>
      </c>
      <c r="M98" s="5">
        <f t="shared" si="64"/>
        <v>8.44999999999998</v>
      </c>
      <c r="N98" s="6">
        <f t="shared" si="65"/>
        <v>907</v>
      </c>
      <c r="P98" s="19">
        <f t="shared" si="55"/>
        <v>318.9999999999989</v>
      </c>
      <c r="Q98" s="21">
        <f t="shared" si="48"/>
        <v>1516</v>
      </c>
      <c r="R98" s="12">
        <f t="shared" si="43"/>
        <v>5</v>
      </c>
      <c r="S98" s="11" t="s">
        <v>9</v>
      </c>
      <c r="T98" s="13">
        <f t="shared" si="44"/>
        <v>18.99999999999892</v>
      </c>
    </row>
    <row r="99" spans="1:20" ht="12.75">
      <c r="A99" s="19">
        <v>273.9</v>
      </c>
      <c r="B99" s="21">
        <f t="shared" si="57"/>
        <v>1164</v>
      </c>
      <c r="C99" s="12">
        <f t="shared" si="58"/>
        <v>4</v>
      </c>
      <c r="D99" s="11" t="s">
        <v>9</v>
      </c>
      <c r="E99" s="13">
        <f t="shared" si="59"/>
        <v>33.89999999999998</v>
      </c>
      <c r="G99" s="5">
        <f t="shared" si="61"/>
        <v>3.9499999999999797</v>
      </c>
      <c r="H99" s="6">
        <f t="shared" si="62"/>
        <v>699</v>
      </c>
      <c r="I99" s="103"/>
      <c r="J99" s="31">
        <f t="shared" si="63"/>
        <v>63</v>
      </c>
      <c r="K99" s="32">
        <f t="shared" si="66"/>
        <v>934</v>
      </c>
      <c r="M99" s="5">
        <f t="shared" si="64"/>
        <v>8.45999999999998</v>
      </c>
      <c r="N99" s="6">
        <f t="shared" si="65"/>
        <v>904</v>
      </c>
      <c r="P99" s="19">
        <f t="shared" si="55"/>
        <v>319.1999999999989</v>
      </c>
      <c r="Q99" s="21">
        <f t="shared" si="48"/>
        <v>1515</v>
      </c>
      <c r="R99" s="12">
        <f t="shared" si="43"/>
        <v>5</v>
      </c>
      <c r="S99" s="11" t="s">
        <v>9</v>
      </c>
      <c r="T99" s="13">
        <f t="shared" si="44"/>
        <v>19.19999999999891</v>
      </c>
    </row>
    <row r="100" spans="1:20" ht="12.75">
      <c r="A100" s="19">
        <f aca="true" t="shared" si="67" ref="A100:A115">A99+0.1</f>
        <v>274</v>
      </c>
      <c r="B100" s="21">
        <f aca="true" t="shared" si="68" ref="B100:B115">B99-1</f>
        <v>1163</v>
      </c>
      <c r="C100" s="12">
        <f aca="true" t="shared" si="69" ref="C100:C115">INT(A100/60)</f>
        <v>4</v>
      </c>
      <c r="D100" s="11" t="s">
        <v>9</v>
      </c>
      <c r="E100" s="13">
        <f aca="true" t="shared" si="70" ref="E100:E115">MOD(A100,60)</f>
        <v>34</v>
      </c>
      <c r="G100" s="5">
        <f t="shared" si="61"/>
        <v>3.9599999999999795</v>
      </c>
      <c r="H100" s="6">
        <v>701</v>
      </c>
      <c r="I100" s="103"/>
      <c r="J100" s="31">
        <f t="shared" si="63"/>
        <v>63.5</v>
      </c>
      <c r="K100" s="32">
        <v>939</v>
      </c>
      <c r="M100" s="5">
        <f t="shared" si="64"/>
        <v>8.46999999999998</v>
      </c>
      <c r="N100" s="6">
        <v>902</v>
      </c>
      <c r="P100" s="19">
        <f t="shared" si="55"/>
        <v>319.3999999999989</v>
      </c>
      <c r="Q100" s="21">
        <v>1513</v>
      </c>
      <c r="R100" s="12">
        <f t="shared" si="43"/>
        <v>5</v>
      </c>
      <c r="S100" s="11" t="s">
        <v>9</v>
      </c>
      <c r="T100" s="13">
        <f t="shared" si="44"/>
        <v>19.399999999998897</v>
      </c>
    </row>
    <row r="101" spans="1:20" ht="12.75">
      <c r="A101" s="19">
        <v>274.2</v>
      </c>
      <c r="B101" s="21">
        <f t="shared" si="68"/>
        <v>1162</v>
      </c>
      <c r="C101" s="12">
        <f t="shared" si="69"/>
        <v>4</v>
      </c>
      <c r="D101" s="11" t="s">
        <v>9</v>
      </c>
      <c r="E101" s="13">
        <f t="shared" si="70"/>
        <v>34.19999999999999</v>
      </c>
      <c r="G101" s="5">
        <f aca="true" t="shared" si="71" ref="G101:G116">G100+0.01</f>
        <v>3.9699999999999793</v>
      </c>
      <c r="H101" s="6">
        <f aca="true" t="shared" si="72" ref="H101:H115">H100+3</f>
        <v>704</v>
      </c>
      <c r="I101" s="103"/>
      <c r="J101" s="31">
        <f aca="true" t="shared" si="73" ref="J101:J116">J100+0.5</f>
        <v>64</v>
      </c>
      <c r="K101" s="32">
        <f t="shared" si="66"/>
        <v>945</v>
      </c>
      <c r="M101" s="5">
        <f aca="true" t="shared" si="74" ref="M101:M116">M100+0.01</f>
        <v>8.479999999999979</v>
      </c>
      <c r="N101" s="6">
        <f aca="true" t="shared" si="75" ref="N101:N115">N100-3</f>
        <v>899</v>
      </c>
      <c r="P101" s="19">
        <f t="shared" si="55"/>
        <v>319.5999999999989</v>
      </c>
      <c r="Q101" s="21">
        <f t="shared" si="48"/>
        <v>1512</v>
      </c>
      <c r="R101" s="12">
        <f t="shared" si="43"/>
        <v>5</v>
      </c>
      <c r="S101" s="11" t="s">
        <v>9</v>
      </c>
      <c r="T101" s="13">
        <f t="shared" si="44"/>
        <v>19.599999999998886</v>
      </c>
    </row>
    <row r="102" spans="1:20" ht="12.75">
      <c r="A102" s="19">
        <f t="shared" si="67"/>
        <v>274.3</v>
      </c>
      <c r="B102" s="21">
        <f t="shared" si="68"/>
        <v>1161</v>
      </c>
      <c r="C102" s="12">
        <f t="shared" si="69"/>
        <v>4</v>
      </c>
      <c r="D102" s="11" t="s">
        <v>9</v>
      </c>
      <c r="E102" s="13">
        <f t="shared" si="70"/>
        <v>34.30000000000001</v>
      </c>
      <c r="G102" s="5">
        <f t="shared" si="71"/>
        <v>3.979999999999979</v>
      </c>
      <c r="H102" s="6">
        <f t="shared" si="72"/>
        <v>707</v>
      </c>
      <c r="I102" s="103"/>
      <c r="J102" s="31">
        <f t="shared" si="73"/>
        <v>64.5</v>
      </c>
      <c r="K102" s="32">
        <f t="shared" si="66"/>
        <v>951</v>
      </c>
      <c r="M102" s="5">
        <f t="shared" si="74"/>
        <v>8.489999999999979</v>
      </c>
      <c r="N102" s="6">
        <v>897</v>
      </c>
      <c r="P102" s="19">
        <f t="shared" si="55"/>
        <v>319.7999999999989</v>
      </c>
      <c r="Q102" s="21">
        <f t="shared" si="48"/>
        <v>1511</v>
      </c>
      <c r="R102" s="12">
        <f t="shared" si="43"/>
        <v>5</v>
      </c>
      <c r="S102" s="11" t="s">
        <v>9</v>
      </c>
      <c r="T102" s="13">
        <f t="shared" si="44"/>
        <v>19.799999999998875</v>
      </c>
    </row>
    <row r="103" spans="1:20" ht="12.75">
      <c r="A103" s="19">
        <v>274.5</v>
      </c>
      <c r="B103" s="21">
        <f t="shared" si="68"/>
        <v>1160</v>
      </c>
      <c r="C103" s="12">
        <f t="shared" si="69"/>
        <v>4</v>
      </c>
      <c r="D103" s="11" t="s">
        <v>9</v>
      </c>
      <c r="E103" s="13">
        <f t="shared" si="70"/>
        <v>34.5</v>
      </c>
      <c r="G103" s="5">
        <f t="shared" si="71"/>
        <v>3.989999999999979</v>
      </c>
      <c r="H103" s="6">
        <f t="shared" si="72"/>
        <v>710</v>
      </c>
      <c r="I103" s="103"/>
      <c r="J103" s="31">
        <f t="shared" si="73"/>
        <v>65</v>
      </c>
      <c r="K103" s="32">
        <v>956</v>
      </c>
      <c r="M103" s="5">
        <f t="shared" si="74"/>
        <v>8.499999999999979</v>
      </c>
      <c r="N103" s="6">
        <f t="shared" si="75"/>
        <v>894</v>
      </c>
      <c r="P103" s="19">
        <f t="shared" si="55"/>
        <v>319.99999999999886</v>
      </c>
      <c r="Q103" s="21">
        <v>1509</v>
      </c>
      <c r="R103" s="12">
        <f t="shared" si="43"/>
        <v>5</v>
      </c>
      <c r="S103" s="11" t="s">
        <v>9</v>
      </c>
      <c r="T103" s="13">
        <f t="shared" si="44"/>
        <v>19.999999999998863</v>
      </c>
    </row>
    <row r="104" spans="1:20" ht="12.75">
      <c r="A104" s="19">
        <f t="shared" si="67"/>
        <v>274.6</v>
      </c>
      <c r="B104" s="21">
        <f t="shared" si="68"/>
        <v>1159</v>
      </c>
      <c r="C104" s="12">
        <f t="shared" si="69"/>
        <v>4</v>
      </c>
      <c r="D104" s="11" t="s">
        <v>9</v>
      </c>
      <c r="E104" s="13">
        <f t="shared" si="70"/>
        <v>34.60000000000002</v>
      </c>
      <c r="G104" s="5">
        <f t="shared" si="71"/>
        <v>3.9999999999999787</v>
      </c>
      <c r="H104" s="6">
        <f t="shared" si="72"/>
        <v>713</v>
      </c>
      <c r="I104" s="103"/>
      <c r="J104" s="31">
        <f t="shared" si="73"/>
        <v>65.5</v>
      </c>
      <c r="K104" s="32">
        <f t="shared" si="66"/>
        <v>962</v>
      </c>
      <c r="M104" s="5">
        <f t="shared" si="74"/>
        <v>8.509999999999978</v>
      </c>
      <c r="N104" s="6">
        <f t="shared" si="75"/>
        <v>891</v>
      </c>
      <c r="P104" s="19">
        <f t="shared" si="55"/>
        <v>320.19999999999885</v>
      </c>
      <c r="Q104" s="21">
        <f t="shared" si="48"/>
        <v>1508</v>
      </c>
      <c r="R104" s="12">
        <f t="shared" si="43"/>
        <v>5</v>
      </c>
      <c r="S104" s="11" t="s">
        <v>9</v>
      </c>
      <c r="T104" s="13">
        <f t="shared" si="44"/>
        <v>20.19999999999885</v>
      </c>
    </row>
    <row r="105" spans="1:20" ht="12.75">
      <c r="A105" s="19">
        <v>274.8</v>
      </c>
      <c r="B105" s="21">
        <f t="shared" si="68"/>
        <v>1158</v>
      </c>
      <c r="C105" s="12">
        <f t="shared" si="69"/>
        <v>4</v>
      </c>
      <c r="D105" s="11" t="s">
        <v>9</v>
      </c>
      <c r="E105" s="13">
        <f t="shared" si="70"/>
        <v>34.80000000000001</v>
      </c>
      <c r="G105" s="5">
        <f t="shared" si="71"/>
        <v>4.0099999999999785</v>
      </c>
      <c r="H105" s="6">
        <f t="shared" si="72"/>
        <v>716</v>
      </c>
      <c r="I105" s="103"/>
      <c r="J105" s="31">
        <f t="shared" si="73"/>
        <v>66</v>
      </c>
      <c r="K105" s="32">
        <f t="shared" si="66"/>
        <v>968</v>
      </c>
      <c r="M105" s="5">
        <f t="shared" si="74"/>
        <v>8.519999999999978</v>
      </c>
      <c r="N105" s="6">
        <v>889</v>
      </c>
      <c r="P105" s="19">
        <f t="shared" si="55"/>
        <v>320.39999999999884</v>
      </c>
      <c r="Q105" s="21">
        <f t="shared" si="48"/>
        <v>1507</v>
      </c>
      <c r="R105" s="12">
        <f t="shared" si="43"/>
        <v>5</v>
      </c>
      <c r="S105" s="11" t="s">
        <v>9</v>
      </c>
      <c r="T105" s="13">
        <f t="shared" si="44"/>
        <v>20.39999999999884</v>
      </c>
    </row>
    <row r="106" spans="1:20" ht="12.75">
      <c r="A106" s="19">
        <f t="shared" si="67"/>
        <v>274.90000000000003</v>
      </c>
      <c r="B106" s="21">
        <f t="shared" si="68"/>
        <v>1157</v>
      </c>
      <c r="C106" s="12">
        <f t="shared" si="69"/>
        <v>4</v>
      </c>
      <c r="D106" s="11" t="s">
        <v>9</v>
      </c>
      <c r="E106" s="13">
        <f t="shared" si="70"/>
        <v>34.900000000000034</v>
      </c>
      <c r="G106" s="5">
        <f t="shared" si="71"/>
        <v>4.019999999999978</v>
      </c>
      <c r="H106" s="6">
        <f t="shared" si="72"/>
        <v>719</v>
      </c>
      <c r="I106" s="103"/>
      <c r="J106" s="31">
        <f t="shared" si="73"/>
        <v>66.5</v>
      </c>
      <c r="K106" s="32">
        <v>973</v>
      </c>
      <c r="M106" s="5">
        <f t="shared" si="74"/>
        <v>8.529999999999978</v>
      </c>
      <c r="N106" s="6">
        <f t="shared" si="75"/>
        <v>886</v>
      </c>
      <c r="P106" s="19">
        <f t="shared" si="55"/>
        <v>320.59999999999883</v>
      </c>
      <c r="Q106" s="21">
        <v>1505</v>
      </c>
      <c r="R106" s="12">
        <f t="shared" si="43"/>
        <v>5</v>
      </c>
      <c r="S106" s="11" t="s">
        <v>9</v>
      </c>
      <c r="T106" s="13">
        <f t="shared" si="44"/>
        <v>20.59999999999883</v>
      </c>
    </row>
    <row r="107" spans="1:20" ht="12.75">
      <c r="A107" s="19">
        <v>275.1</v>
      </c>
      <c r="B107" s="21">
        <f t="shared" si="68"/>
        <v>1156</v>
      </c>
      <c r="C107" s="12">
        <f t="shared" si="69"/>
        <v>4</v>
      </c>
      <c r="D107" s="11" t="s">
        <v>9</v>
      </c>
      <c r="E107" s="13">
        <f t="shared" si="70"/>
        <v>35.10000000000002</v>
      </c>
      <c r="G107" s="5">
        <f t="shared" si="71"/>
        <v>4.029999999999978</v>
      </c>
      <c r="H107" s="6">
        <v>721</v>
      </c>
      <c r="I107" s="103"/>
      <c r="J107" s="31">
        <f t="shared" si="73"/>
        <v>67</v>
      </c>
      <c r="K107" s="32">
        <f>K106+6</f>
        <v>979</v>
      </c>
      <c r="M107" s="5">
        <f t="shared" si="74"/>
        <v>8.539999999999978</v>
      </c>
      <c r="N107" s="6">
        <v>884</v>
      </c>
      <c r="P107" s="19">
        <f t="shared" si="55"/>
        <v>320.7999999999988</v>
      </c>
      <c r="Q107" s="21">
        <f t="shared" si="48"/>
        <v>1504</v>
      </c>
      <c r="R107" s="12">
        <f t="shared" si="43"/>
        <v>5</v>
      </c>
      <c r="S107" s="11" t="s">
        <v>9</v>
      </c>
      <c r="T107" s="13">
        <f t="shared" si="44"/>
        <v>20.799999999998818</v>
      </c>
    </row>
    <row r="108" spans="1:20" ht="12.75">
      <c r="A108" s="19">
        <f t="shared" si="67"/>
        <v>275.20000000000005</v>
      </c>
      <c r="B108" s="21">
        <f t="shared" si="68"/>
        <v>1155</v>
      </c>
      <c r="C108" s="12">
        <f t="shared" si="69"/>
        <v>4</v>
      </c>
      <c r="D108" s="11" t="s">
        <v>9</v>
      </c>
      <c r="E108" s="13">
        <f t="shared" si="70"/>
        <v>35.200000000000045</v>
      </c>
      <c r="G108" s="5">
        <f t="shared" si="71"/>
        <v>4.039999999999978</v>
      </c>
      <c r="H108" s="6">
        <f t="shared" si="72"/>
        <v>724</v>
      </c>
      <c r="I108" s="103"/>
      <c r="J108" s="31">
        <f t="shared" si="73"/>
        <v>67.5</v>
      </c>
      <c r="K108" s="32">
        <v>984</v>
      </c>
      <c r="M108" s="5">
        <f t="shared" si="74"/>
        <v>8.549999999999978</v>
      </c>
      <c r="N108" s="6">
        <f t="shared" si="75"/>
        <v>881</v>
      </c>
      <c r="P108" s="19">
        <f t="shared" si="55"/>
        <v>320.9999999999988</v>
      </c>
      <c r="Q108" s="21">
        <f t="shared" si="48"/>
        <v>1503</v>
      </c>
      <c r="R108" s="12">
        <f t="shared" si="43"/>
        <v>5</v>
      </c>
      <c r="S108" s="11" t="s">
        <v>9</v>
      </c>
      <c r="T108" s="13">
        <f t="shared" si="44"/>
        <v>20.999999999998806</v>
      </c>
    </row>
    <row r="109" spans="1:20" ht="12.75">
      <c r="A109" s="19">
        <v>275.4</v>
      </c>
      <c r="B109" s="21">
        <f t="shared" si="68"/>
        <v>1154</v>
      </c>
      <c r="C109" s="12">
        <f t="shared" si="69"/>
        <v>4</v>
      </c>
      <c r="D109" s="11" t="s">
        <v>9</v>
      </c>
      <c r="E109" s="13">
        <f t="shared" si="70"/>
        <v>35.39999999999998</v>
      </c>
      <c r="G109" s="5">
        <f t="shared" si="71"/>
        <v>4.049999999999978</v>
      </c>
      <c r="H109" s="6">
        <f t="shared" si="72"/>
        <v>727</v>
      </c>
      <c r="I109" s="103"/>
      <c r="J109" s="31">
        <f t="shared" si="73"/>
        <v>68</v>
      </c>
      <c r="K109" s="32">
        <f>K108+6</f>
        <v>990</v>
      </c>
      <c r="M109" s="5">
        <f t="shared" si="74"/>
        <v>8.559999999999977</v>
      </c>
      <c r="N109" s="6">
        <v>879</v>
      </c>
      <c r="P109" s="19">
        <f t="shared" si="55"/>
        <v>321.1999999999988</v>
      </c>
      <c r="Q109" s="21">
        <v>1501</v>
      </c>
      <c r="R109" s="12">
        <f t="shared" si="43"/>
        <v>5</v>
      </c>
      <c r="S109" s="11" t="s">
        <v>9</v>
      </c>
      <c r="T109" s="13">
        <f t="shared" si="44"/>
        <v>21.199999999998795</v>
      </c>
    </row>
    <row r="110" spans="1:20" ht="12.75">
      <c r="A110" s="19">
        <f t="shared" si="67"/>
        <v>275.5</v>
      </c>
      <c r="B110" s="21">
        <f t="shared" si="68"/>
        <v>1153</v>
      </c>
      <c r="C110" s="12">
        <f t="shared" si="69"/>
        <v>4</v>
      </c>
      <c r="D110" s="11" t="s">
        <v>9</v>
      </c>
      <c r="E110" s="13">
        <f t="shared" si="70"/>
        <v>35.5</v>
      </c>
      <c r="G110" s="5">
        <f t="shared" si="71"/>
        <v>4.059999999999977</v>
      </c>
      <c r="H110" s="6">
        <v>729</v>
      </c>
      <c r="I110" s="103"/>
      <c r="J110" s="31">
        <f t="shared" si="73"/>
        <v>68.5</v>
      </c>
      <c r="K110" s="32">
        <f>K109+5</f>
        <v>995</v>
      </c>
      <c r="M110" s="5">
        <f t="shared" si="74"/>
        <v>8.569999999999977</v>
      </c>
      <c r="N110" s="6">
        <f t="shared" si="75"/>
        <v>876</v>
      </c>
      <c r="P110" s="19">
        <f t="shared" si="55"/>
        <v>321.3999999999988</v>
      </c>
      <c r="Q110" s="21">
        <f t="shared" si="48"/>
        <v>1500</v>
      </c>
      <c r="R110" s="12">
        <f t="shared" si="43"/>
        <v>5</v>
      </c>
      <c r="S110" s="11" t="s">
        <v>9</v>
      </c>
      <c r="T110" s="13">
        <f t="shared" si="44"/>
        <v>21.399999999998784</v>
      </c>
    </row>
    <row r="111" spans="1:20" ht="12.75">
      <c r="A111" s="19">
        <v>275.7</v>
      </c>
      <c r="B111" s="21">
        <f t="shared" si="68"/>
        <v>1152</v>
      </c>
      <c r="C111" s="12">
        <f t="shared" si="69"/>
        <v>4</v>
      </c>
      <c r="D111" s="11" t="s">
        <v>9</v>
      </c>
      <c r="E111" s="13">
        <f t="shared" si="70"/>
        <v>35.69999999999999</v>
      </c>
      <c r="G111" s="5">
        <f t="shared" si="71"/>
        <v>4.069999999999977</v>
      </c>
      <c r="H111" s="6">
        <f t="shared" si="72"/>
        <v>732</v>
      </c>
      <c r="I111" s="103"/>
      <c r="J111" s="31">
        <f t="shared" si="73"/>
        <v>69</v>
      </c>
      <c r="K111" s="32">
        <v>1001</v>
      </c>
      <c r="M111" s="5">
        <f t="shared" si="74"/>
        <v>8.579999999999977</v>
      </c>
      <c r="N111" s="6">
        <f t="shared" si="75"/>
        <v>873</v>
      </c>
      <c r="P111" s="19">
        <f t="shared" si="55"/>
        <v>321.5999999999988</v>
      </c>
      <c r="Q111" s="21">
        <f t="shared" si="48"/>
        <v>1499</v>
      </c>
      <c r="R111" s="12">
        <f t="shared" si="43"/>
        <v>5</v>
      </c>
      <c r="S111" s="11" t="s">
        <v>9</v>
      </c>
      <c r="T111" s="13">
        <f t="shared" si="44"/>
        <v>21.599999999998772</v>
      </c>
    </row>
    <row r="112" spans="1:20" ht="12.75">
      <c r="A112" s="19">
        <f t="shared" si="67"/>
        <v>275.8</v>
      </c>
      <c r="B112" s="21">
        <f t="shared" si="68"/>
        <v>1151</v>
      </c>
      <c r="C112" s="12">
        <f t="shared" si="69"/>
        <v>4</v>
      </c>
      <c r="D112" s="11" t="s">
        <v>9</v>
      </c>
      <c r="E112" s="13">
        <f t="shared" si="70"/>
        <v>35.80000000000001</v>
      </c>
      <c r="G112" s="5">
        <f t="shared" si="71"/>
        <v>4.079999999999977</v>
      </c>
      <c r="H112" s="6">
        <f t="shared" si="72"/>
        <v>735</v>
      </c>
      <c r="I112" s="103"/>
      <c r="J112" s="31">
        <f t="shared" si="73"/>
        <v>69.5</v>
      </c>
      <c r="K112" s="32">
        <f aca="true" t="shared" si="76" ref="K112:K125">K111+5</f>
        <v>1006</v>
      </c>
      <c r="M112" s="5">
        <f t="shared" si="74"/>
        <v>8.589999999999977</v>
      </c>
      <c r="N112" s="6">
        <v>871</v>
      </c>
      <c r="P112" s="19">
        <f t="shared" si="55"/>
        <v>321.79999999999876</v>
      </c>
      <c r="Q112" s="21">
        <v>1497</v>
      </c>
      <c r="R112" s="12">
        <f t="shared" si="43"/>
        <v>5</v>
      </c>
      <c r="S112" s="11" t="s">
        <v>9</v>
      </c>
      <c r="T112" s="13">
        <f t="shared" si="44"/>
        <v>21.79999999999876</v>
      </c>
    </row>
    <row r="113" spans="1:20" ht="12.75">
      <c r="A113" s="19">
        <v>276</v>
      </c>
      <c r="B113" s="21">
        <f t="shared" si="68"/>
        <v>1150</v>
      </c>
      <c r="C113" s="12">
        <f t="shared" si="69"/>
        <v>4</v>
      </c>
      <c r="D113" s="11" t="s">
        <v>9</v>
      </c>
      <c r="E113" s="13">
        <f t="shared" si="70"/>
        <v>36</v>
      </c>
      <c r="G113" s="5">
        <f t="shared" si="71"/>
        <v>4.089999999999977</v>
      </c>
      <c r="H113" s="6">
        <v>737</v>
      </c>
      <c r="I113" s="103"/>
      <c r="J113" s="31">
        <f t="shared" si="73"/>
        <v>70</v>
      </c>
      <c r="K113" s="32">
        <v>1012</v>
      </c>
      <c r="M113" s="5">
        <f t="shared" si="74"/>
        <v>8.599999999999977</v>
      </c>
      <c r="N113" s="6">
        <f t="shared" si="75"/>
        <v>868</v>
      </c>
      <c r="P113" s="19">
        <f t="shared" si="55"/>
        <v>321.99999999999875</v>
      </c>
      <c r="Q113" s="21">
        <f t="shared" si="48"/>
        <v>1496</v>
      </c>
      <c r="R113" s="12">
        <f t="shared" si="43"/>
        <v>5</v>
      </c>
      <c r="S113" s="11" t="s">
        <v>9</v>
      </c>
      <c r="T113" s="13">
        <f t="shared" si="44"/>
        <v>21.99999999999875</v>
      </c>
    </row>
    <row r="114" spans="1:20" ht="12.75">
      <c r="A114" s="19">
        <v>276.2</v>
      </c>
      <c r="B114" s="21">
        <f t="shared" si="68"/>
        <v>1149</v>
      </c>
      <c r="C114" s="12">
        <f t="shared" si="69"/>
        <v>4</v>
      </c>
      <c r="D114" s="11" t="s">
        <v>9</v>
      </c>
      <c r="E114" s="13">
        <f t="shared" si="70"/>
        <v>36.19999999999999</v>
      </c>
      <c r="G114" s="5">
        <f t="shared" si="71"/>
        <v>4.0999999999999766</v>
      </c>
      <c r="H114" s="6">
        <f t="shared" si="72"/>
        <v>740</v>
      </c>
      <c r="I114" s="103"/>
      <c r="J114" s="31">
        <f t="shared" si="73"/>
        <v>70.5</v>
      </c>
      <c r="K114" s="32">
        <f t="shared" si="76"/>
        <v>1017</v>
      </c>
      <c r="M114" s="5">
        <f t="shared" si="74"/>
        <v>8.609999999999976</v>
      </c>
      <c r="N114" s="6">
        <v>866</v>
      </c>
      <c r="P114" s="19">
        <f t="shared" si="55"/>
        <v>322.19999999999874</v>
      </c>
      <c r="Q114" s="21">
        <f t="shared" si="48"/>
        <v>1495</v>
      </c>
      <c r="R114" s="12">
        <f t="shared" si="43"/>
        <v>5</v>
      </c>
      <c r="S114" s="11" t="s">
        <v>9</v>
      </c>
      <c r="T114" s="13">
        <f t="shared" si="44"/>
        <v>22.199999999998738</v>
      </c>
    </row>
    <row r="115" spans="1:20" ht="12.75">
      <c r="A115" s="19">
        <f t="shared" si="67"/>
        <v>276.3</v>
      </c>
      <c r="B115" s="21">
        <f t="shared" si="68"/>
        <v>1148</v>
      </c>
      <c r="C115" s="12">
        <f t="shared" si="69"/>
        <v>4</v>
      </c>
      <c r="D115" s="11" t="s">
        <v>9</v>
      </c>
      <c r="E115" s="13">
        <f t="shared" si="70"/>
        <v>36.30000000000001</v>
      </c>
      <c r="G115" s="5">
        <f t="shared" si="71"/>
        <v>4.109999999999976</v>
      </c>
      <c r="H115" s="6">
        <f t="shared" si="72"/>
        <v>743</v>
      </c>
      <c r="I115" s="103"/>
      <c r="J115" s="31">
        <f t="shared" si="73"/>
        <v>71</v>
      </c>
      <c r="K115" s="32">
        <f t="shared" si="76"/>
        <v>1022</v>
      </c>
      <c r="M115" s="5">
        <f t="shared" si="74"/>
        <v>8.619999999999976</v>
      </c>
      <c r="N115" s="6">
        <f t="shared" si="75"/>
        <v>863</v>
      </c>
      <c r="P115" s="19">
        <f t="shared" si="55"/>
        <v>322.3999999999987</v>
      </c>
      <c r="Q115" s="21">
        <v>1493</v>
      </c>
      <c r="R115" s="12">
        <f t="shared" si="43"/>
        <v>5</v>
      </c>
      <c r="S115" s="11" t="s">
        <v>9</v>
      </c>
      <c r="T115" s="13">
        <f t="shared" si="44"/>
        <v>22.399999999998727</v>
      </c>
    </row>
    <row r="116" spans="1:20" ht="12.75">
      <c r="A116" s="19">
        <v>276.5</v>
      </c>
      <c r="B116" s="21">
        <f aca="true" t="shared" si="77" ref="B116:B131">B115-1</f>
        <v>1147</v>
      </c>
      <c r="C116" s="12">
        <f aca="true" t="shared" si="78" ref="C116:C131">INT(A116/60)</f>
        <v>4</v>
      </c>
      <c r="D116" s="11" t="s">
        <v>9</v>
      </c>
      <c r="E116" s="13">
        <f aca="true" t="shared" si="79" ref="E116:E131">MOD(A116,60)</f>
        <v>36.5</v>
      </c>
      <c r="G116" s="5">
        <f t="shared" si="71"/>
        <v>4.119999999999976</v>
      </c>
      <c r="H116" s="6">
        <v>745</v>
      </c>
      <c r="I116" s="103"/>
      <c r="J116" s="31">
        <f t="shared" si="73"/>
        <v>71.5</v>
      </c>
      <c r="K116" s="32">
        <v>1028</v>
      </c>
      <c r="M116" s="5">
        <f t="shared" si="74"/>
        <v>8.629999999999976</v>
      </c>
      <c r="N116" s="6">
        <v>861</v>
      </c>
      <c r="P116" s="19">
        <f t="shared" si="55"/>
        <v>322.5999999999987</v>
      </c>
      <c r="Q116" s="21">
        <f t="shared" si="48"/>
        <v>1492</v>
      </c>
      <c r="R116" s="12">
        <f t="shared" si="43"/>
        <v>5</v>
      </c>
      <c r="S116" s="11" t="s">
        <v>9</v>
      </c>
      <c r="T116" s="13">
        <f t="shared" si="44"/>
        <v>22.599999999998715</v>
      </c>
    </row>
    <row r="117" spans="1:20" ht="12.75">
      <c r="A117" s="19">
        <f aca="true" t="shared" si="80" ref="A117:A130">A116+0.1</f>
        <v>276.6</v>
      </c>
      <c r="B117" s="21">
        <f t="shared" si="77"/>
        <v>1146</v>
      </c>
      <c r="C117" s="12">
        <f t="shared" si="78"/>
        <v>4</v>
      </c>
      <c r="D117" s="11" t="s">
        <v>9</v>
      </c>
      <c r="E117" s="13">
        <f t="shared" si="79"/>
        <v>36.60000000000002</v>
      </c>
      <c r="G117" s="5">
        <f aca="true" t="shared" si="81" ref="G117:G132">G116+0.01</f>
        <v>4.129999999999976</v>
      </c>
      <c r="H117" s="6">
        <f aca="true" t="shared" si="82" ref="H117:H132">H116+3</f>
        <v>748</v>
      </c>
      <c r="I117" s="103"/>
      <c r="J117" s="31">
        <f aca="true" t="shared" si="83" ref="J117:J132">J116+0.5</f>
        <v>72</v>
      </c>
      <c r="K117" s="32">
        <f t="shared" si="76"/>
        <v>1033</v>
      </c>
      <c r="M117" s="5">
        <f aca="true" t="shared" si="84" ref="M117:M132">M116+0.01</f>
        <v>8.639999999999976</v>
      </c>
      <c r="N117" s="6">
        <f>N116-3</f>
        <v>858</v>
      </c>
      <c r="P117" s="19">
        <f t="shared" si="55"/>
        <v>322.7999999999987</v>
      </c>
      <c r="Q117" s="21">
        <f t="shared" si="48"/>
        <v>1491</v>
      </c>
      <c r="R117" s="12">
        <f t="shared" si="43"/>
        <v>5</v>
      </c>
      <c r="S117" s="11" t="s">
        <v>9</v>
      </c>
      <c r="T117" s="13">
        <f t="shared" si="44"/>
        <v>22.799999999998704</v>
      </c>
    </row>
    <row r="118" spans="1:20" ht="12.75">
      <c r="A118" s="19">
        <v>276.8</v>
      </c>
      <c r="B118" s="21">
        <f t="shared" si="77"/>
        <v>1145</v>
      </c>
      <c r="C118" s="12">
        <f t="shared" si="78"/>
        <v>4</v>
      </c>
      <c r="D118" s="11" t="s">
        <v>9</v>
      </c>
      <c r="E118" s="13">
        <f t="shared" si="79"/>
        <v>36.80000000000001</v>
      </c>
      <c r="G118" s="5">
        <f t="shared" si="81"/>
        <v>4.139999999999976</v>
      </c>
      <c r="H118" s="6">
        <f t="shared" si="82"/>
        <v>751</v>
      </c>
      <c r="I118" s="103"/>
      <c r="J118" s="31">
        <f t="shared" si="83"/>
        <v>72.5</v>
      </c>
      <c r="K118" s="32">
        <v>1039</v>
      </c>
      <c r="M118" s="5">
        <f t="shared" si="84"/>
        <v>8.649999999999975</v>
      </c>
      <c r="N118" s="6">
        <v>856</v>
      </c>
      <c r="P118" s="19">
        <f t="shared" si="55"/>
        <v>322.9999999999987</v>
      </c>
      <c r="Q118" s="21">
        <v>1489</v>
      </c>
      <c r="R118" s="12">
        <f t="shared" si="43"/>
        <v>5</v>
      </c>
      <c r="S118" s="11" t="s">
        <v>9</v>
      </c>
      <c r="T118" s="13">
        <f t="shared" si="44"/>
        <v>22.999999999998693</v>
      </c>
    </row>
    <row r="119" spans="1:20" ht="12.75">
      <c r="A119" s="19">
        <f t="shared" si="80"/>
        <v>276.90000000000003</v>
      </c>
      <c r="B119" s="21">
        <f t="shared" si="77"/>
        <v>1144</v>
      </c>
      <c r="C119" s="12">
        <f t="shared" si="78"/>
        <v>4</v>
      </c>
      <c r="D119" s="11" t="s">
        <v>9</v>
      </c>
      <c r="E119" s="13">
        <f t="shared" si="79"/>
        <v>36.900000000000034</v>
      </c>
      <c r="G119" s="5">
        <f t="shared" si="81"/>
        <v>4.1499999999999755</v>
      </c>
      <c r="H119" s="6">
        <f t="shared" si="82"/>
        <v>754</v>
      </c>
      <c r="I119" s="103"/>
      <c r="J119" s="31">
        <f t="shared" si="83"/>
        <v>73</v>
      </c>
      <c r="K119" s="32">
        <f t="shared" si="76"/>
        <v>1044</v>
      </c>
      <c r="M119" s="5">
        <f t="shared" si="84"/>
        <v>8.659999999999975</v>
      </c>
      <c r="N119" s="6">
        <f>N118-3</f>
        <v>853</v>
      </c>
      <c r="P119" s="19">
        <f t="shared" si="55"/>
        <v>323.1999999999987</v>
      </c>
      <c r="Q119" s="21">
        <f t="shared" si="48"/>
        <v>1488</v>
      </c>
      <c r="R119" s="12">
        <f t="shared" si="43"/>
        <v>5</v>
      </c>
      <c r="S119" s="11" t="s">
        <v>9</v>
      </c>
      <c r="T119" s="13">
        <f t="shared" si="44"/>
        <v>23.19999999999868</v>
      </c>
    </row>
    <row r="120" spans="1:20" ht="12.75">
      <c r="A120" s="19">
        <v>277.1</v>
      </c>
      <c r="B120" s="21">
        <f t="shared" si="77"/>
        <v>1143</v>
      </c>
      <c r="C120" s="12">
        <f t="shared" si="78"/>
        <v>4</v>
      </c>
      <c r="D120" s="11" t="s">
        <v>9</v>
      </c>
      <c r="E120" s="13">
        <f t="shared" si="79"/>
        <v>37.10000000000002</v>
      </c>
      <c r="G120" s="5">
        <f t="shared" si="81"/>
        <v>4.159999999999975</v>
      </c>
      <c r="H120" s="6">
        <v>756</v>
      </c>
      <c r="I120" s="103"/>
      <c r="J120" s="31">
        <f t="shared" si="83"/>
        <v>73.5</v>
      </c>
      <c r="K120" s="32">
        <f t="shared" si="76"/>
        <v>1049</v>
      </c>
      <c r="M120" s="5">
        <f t="shared" si="84"/>
        <v>8.669999999999975</v>
      </c>
      <c r="N120" s="6">
        <v>851</v>
      </c>
      <c r="P120" s="19">
        <f t="shared" si="55"/>
        <v>323.39999999999867</v>
      </c>
      <c r="Q120" s="21">
        <f t="shared" si="48"/>
        <v>1487</v>
      </c>
      <c r="R120" s="12">
        <f t="shared" si="43"/>
        <v>5</v>
      </c>
      <c r="S120" s="11" t="s">
        <v>9</v>
      </c>
      <c r="T120" s="13">
        <f t="shared" si="44"/>
        <v>23.39999999999867</v>
      </c>
    </row>
    <row r="121" spans="1:20" ht="12.75">
      <c r="A121" s="19">
        <v>277.3</v>
      </c>
      <c r="B121" s="21">
        <f t="shared" si="77"/>
        <v>1142</v>
      </c>
      <c r="C121" s="12">
        <f t="shared" si="78"/>
        <v>4</v>
      </c>
      <c r="D121" s="11" t="s">
        <v>9</v>
      </c>
      <c r="E121" s="13">
        <f t="shared" si="79"/>
        <v>37.30000000000001</v>
      </c>
      <c r="G121" s="5">
        <f t="shared" si="81"/>
        <v>4.169999999999975</v>
      </c>
      <c r="H121" s="6">
        <f t="shared" si="82"/>
        <v>759</v>
      </c>
      <c r="I121" s="103"/>
      <c r="J121" s="31">
        <f t="shared" si="83"/>
        <v>74</v>
      </c>
      <c r="K121" s="32">
        <f t="shared" si="76"/>
        <v>1054</v>
      </c>
      <c r="M121" s="5">
        <f t="shared" si="84"/>
        <v>8.679999999999975</v>
      </c>
      <c r="N121" s="6">
        <f aca="true" t="shared" si="85" ref="N121:N136">N120-3</f>
        <v>848</v>
      </c>
      <c r="P121" s="19">
        <f t="shared" si="55"/>
        <v>323.59999999999866</v>
      </c>
      <c r="Q121" s="21">
        <v>1485</v>
      </c>
      <c r="R121" s="12">
        <f t="shared" si="43"/>
        <v>5</v>
      </c>
      <c r="S121" s="11" t="s">
        <v>9</v>
      </c>
      <c r="T121" s="13">
        <f t="shared" si="44"/>
        <v>23.59999999999866</v>
      </c>
    </row>
    <row r="122" spans="1:20" ht="12.75">
      <c r="A122" s="19">
        <v>277.5</v>
      </c>
      <c r="B122" s="21">
        <f t="shared" si="77"/>
        <v>1141</v>
      </c>
      <c r="C122" s="12">
        <f t="shared" si="78"/>
        <v>4</v>
      </c>
      <c r="D122" s="11" t="s">
        <v>9</v>
      </c>
      <c r="E122" s="13">
        <f t="shared" si="79"/>
        <v>37.5</v>
      </c>
      <c r="G122" s="5">
        <f t="shared" si="81"/>
        <v>4.179999999999975</v>
      </c>
      <c r="H122" s="6">
        <v>761</v>
      </c>
      <c r="I122" s="103"/>
      <c r="J122" s="31">
        <f t="shared" si="83"/>
        <v>74.5</v>
      </c>
      <c r="K122" s="32">
        <v>1060</v>
      </c>
      <c r="M122" s="5">
        <f t="shared" si="84"/>
        <v>8.689999999999975</v>
      </c>
      <c r="N122" s="6">
        <v>846</v>
      </c>
      <c r="P122" s="19">
        <f t="shared" si="55"/>
        <v>323.79999999999865</v>
      </c>
      <c r="Q122" s="21">
        <f t="shared" si="48"/>
        <v>1484</v>
      </c>
      <c r="R122" s="12">
        <f t="shared" si="43"/>
        <v>5</v>
      </c>
      <c r="S122" s="11" t="s">
        <v>9</v>
      </c>
      <c r="T122" s="13">
        <f t="shared" si="44"/>
        <v>23.799999999998647</v>
      </c>
    </row>
    <row r="123" spans="1:20" ht="12.75">
      <c r="A123" s="19">
        <f t="shared" si="80"/>
        <v>277.6</v>
      </c>
      <c r="B123" s="21">
        <f t="shared" si="77"/>
        <v>1140</v>
      </c>
      <c r="C123" s="12">
        <f t="shared" si="78"/>
        <v>4</v>
      </c>
      <c r="D123" s="11" t="s">
        <v>9</v>
      </c>
      <c r="E123" s="13">
        <f t="shared" si="79"/>
        <v>37.60000000000002</v>
      </c>
      <c r="G123" s="5">
        <f t="shared" si="81"/>
        <v>4.189999999999975</v>
      </c>
      <c r="H123" s="6">
        <f t="shared" si="82"/>
        <v>764</v>
      </c>
      <c r="I123" s="103"/>
      <c r="J123" s="31">
        <f t="shared" si="83"/>
        <v>75</v>
      </c>
      <c r="K123" s="32">
        <f t="shared" si="76"/>
        <v>1065</v>
      </c>
      <c r="M123" s="5">
        <f t="shared" si="84"/>
        <v>8.699999999999974</v>
      </c>
      <c r="N123" s="6">
        <f t="shared" si="85"/>
        <v>843</v>
      </c>
      <c r="P123" s="19">
        <f t="shared" si="55"/>
        <v>323.99999999999864</v>
      </c>
      <c r="Q123" s="21">
        <f t="shared" si="48"/>
        <v>1483</v>
      </c>
      <c r="R123" s="12">
        <f t="shared" si="43"/>
        <v>5</v>
      </c>
      <c r="S123" s="11" t="s">
        <v>9</v>
      </c>
      <c r="T123" s="13">
        <f t="shared" si="44"/>
        <v>23.999999999998636</v>
      </c>
    </row>
    <row r="124" spans="1:20" ht="12.75">
      <c r="A124" s="19">
        <v>277.8</v>
      </c>
      <c r="B124" s="21">
        <f t="shared" si="77"/>
        <v>1139</v>
      </c>
      <c r="C124" s="12">
        <f t="shared" si="78"/>
        <v>4</v>
      </c>
      <c r="D124" s="11" t="s">
        <v>9</v>
      </c>
      <c r="E124" s="13">
        <f t="shared" si="79"/>
        <v>37.80000000000001</v>
      </c>
      <c r="G124" s="5">
        <f t="shared" si="81"/>
        <v>4.199999999999974</v>
      </c>
      <c r="H124" s="6">
        <v>766</v>
      </c>
      <c r="I124" s="103"/>
      <c r="J124" s="31">
        <f t="shared" si="83"/>
        <v>75.5</v>
      </c>
      <c r="K124" s="32">
        <f t="shared" si="76"/>
        <v>1070</v>
      </c>
      <c r="M124" s="5">
        <f t="shared" si="84"/>
        <v>8.709999999999974</v>
      </c>
      <c r="N124" s="6">
        <v>841</v>
      </c>
      <c r="P124" s="19">
        <f t="shared" si="55"/>
        <v>324.1999999999986</v>
      </c>
      <c r="Q124" s="21">
        <f t="shared" si="48"/>
        <v>1482</v>
      </c>
      <c r="R124" s="12">
        <f t="shared" si="43"/>
        <v>5</v>
      </c>
      <c r="S124" s="11" t="s">
        <v>9</v>
      </c>
      <c r="T124" s="13">
        <f t="shared" si="44"/>
        <v>24.199999999998624</v>
      </c>
    </row>
    <row r="125" spans="1:20" ht="12.75">
      <c r="A125" s="19">
        <f t="shared" si="80"/>
        <v>277.90000000000003</v>
      </c>
      <c r="B125" s="21">
        <f t="shared" si="77"/>
        <v>1138</v>
      </c>
      <c r="C125" s="12">
        <f t="shared" si="78"/>
        <v>4</v>
      </c>
      <c r="D125" s="11" t="s">
        <v>9</v>
      </c>
      <c r="E125" s="13">
        <f t="shared" si="79"/>
        <v>37.900000000000034</v>
      </c>
      <c r="G125" s="5">
        <f t="shared" si="81"/>
        <v>4.209999999999974</v>
      </c>
      <c r="H125" s="6">
        <f t="shared" si="82"/>
        <v>769</v>
      </c>
      <c r="I125" s="103"/>
      <c r="J125" s="31">
        <f t="shared" si="83"/>
        <v>76</v>
      </c>
      <c r="K125" s="32">
        <f t="shared" si="76"/>
        <v>1075</v>
      </c>
      <c r="M125" s="5">
        <f t="shared" si="84"/>
        <v>8.719999999999974</v>
      </c>
      <c r="N125" s="6">
        <f t="shared" si="85"/>
        <v>838</v>
      </c>
      <c r="P125" s="19">
        <f t="shared" si="55"/>
        <v>324.3999999999986</v>
      </c>
      <c r="Q125" s="21">
        <v>1480</v>
      </c>
      <c r="R125" s="12">
        <f t="shared" si="43"/>
        <v>5</v>
      </c>
      <c r="S125" s="11" t="s">
        <v>9</v>
      </c>
      <c r="T125" s="13">
        <f t="shared" si="44"/>
        <v>24.399999999998613</v>
      </c>
    </row>
    <row r="126" spans="1:20" ht="12.75">
      <c r="A126" s="19">
        <f t="shared" si="80"/>
        <v>278.00000000000006</v>
      </c>
      <c r="B126" s="21">
        <f t="shared" si="77"/>
        <v>1137</v>
      </c>
      <c r="C126" s="12">
        <f t="shared" si="78"/>
        <v>4</v>
      </c>
      <c r="D126" s="11" t="s">
        <v>9</v>
      </c>
      <c r="E126" s="13">
        <f t="shared" si="79"/>
        <v>38.00000000000006</v>
      </c>
      <c r="G126" s="5">
        <f t="shared" si="81"/>
        <v>4.219999999999974</v>
      </c>
      <c r="H126" s="6">
        <f t="shared" si="82"/>
        <v>772</v>
      </c>
      <c r="I126" s="103"/>
      <c r="J126" s="31">
        <f t="shared" si="83"/>
        <v>76.5</v>
      </c>
      <c r="K126" s="32">
        <v>1081</v>
      </c>
      <c r="M126" s="5">
        <f t="shared" si="84"/>
        <v>8.729999999999974</v>
      </c>
      <c r="N126" s="6">
        <v>836</v>
      </c>
      <c r="P126" s="19">
        <f t="shared" si="55"/>
        <v>324.5999999999986</v>
      </c>
      <c r="Q126" s="21">
        <f t="shared" si="48"/>
        <v>1479</v>
      </c>
      <c r="R126" s="12">
        <f t="shared" si="43"/>
        <v>5</v>
      </c>
      <c r="S126" s="11" t="s">
        <v>9</v>
      </c>
      <c r="T126" s="13">
        <f t="shared" si="44"/>
        <v>24.5999999999986</v>
      </c>
    </row>
    <row r="127" spans="1:20" ht="12.75">
      <c r="A127" s="19">
        <v>278.2</v>
      </c>
      <c r="B127" s="21">
        <f t="shared" si="77"/>
        <v>1136</v>
      </c>
      <c r="C127" s="12">
        <f t="shared" si="78"/>
        <v>4</v>
      </c>
      <c r="D127" s="11" t="s">
        <v>9</v>
      </c>
      <c r="E127" s="13">
        <f t="shared" si="79"/>
        <v>38.19999999999999</v>
      </c>
      <c r="G127" s="5">
        <f t="shared" si="81"/>
        <v>4.229999999999974</v>
      </c>
      <c r="H127" s="6">
        <f t="shared" si="82"/>
        <v>775</v>
      </c>
      <c r="I127" s="103"/>
      <c r="J127" s="31">
        <f t="shared" si="83"/>
        <v>77</v>
      </c>
      <c r="K127" s="32">
        <f aca="true" t="shared" si="86" ref="K127:K142">K126+5</f>
        <v>1086</v>
      </c>
      <c r="M127" s="5">
        <f t="shared" si="84"/>
        <v>8.739999999999974</v>
      </c>
      <c r="N127" s="6">
        <f t="shared" si="85"/>
        <v>833</v>
      </c>
      <c r="P127" s="19">
        <f t="shared" si="55"/>
        <v>324.7999999999986</v>
      </c>
      <c r="Q127" s="21">
        <f t="shared" si="48"/>
        <v>1478</v>
      </c>
      <c r="R127" s="12">
        <f t="shared" si="43"/>
        <v>5</v>
      </c>
      <c r="S127" s="11" t="s">
        <v>9</v>
      </c>
      <c r="T127" s="13">
        <f t="shared" si="44"/>
        <v>24.79999999999859</v>
      </c>
    </row>
    <row r="128" spans="1:20" ht="12.75">
      <c r="A128" s="19">
        <f t="shared" si="80"/>
        <v>278.3</v>
      </c>
      <c r="B128" s="21">
        <f t="shared" si="77"/>
        <v>1135</v>
      </c>
      <c r="C128" s="12">
        <f t="shared" si="78"/>
        <v>4</v>
      </c>
      <c r="D128" s="11" t="s">
        <v>9</v>
      </c>
      <c r="E128" s="13">
        <f t="shared" si="79"/>
        <v>38.30000000000001</v>
      </c>
      <c r="G128" s="5">
        <f t="shared" si="81"/>
        <v>4.239999999999974</v>
      </c>
      <c r="H128" s="6">
        <f t="shared" si="82"/>
        <v>778</v>
      </c>
      <c r="I128" s="103"/>
      <c r="J128" s="31">
        <f t="shared" si="83"/>
        <v>77.5</v>
      </c>
      <c r="K128" s="32">
        <f t="shared" si="86"/>
        <v>1091</v>
      </c>
      <c r="M128" s="5">
        <f t="shared" si="84"/>
        <v>8.749999999999973</v>
      </c>
      <c r="N128" s="6">
        <v>831</v>
      </c>
      <c r="P128" s="19">
        <f t="shared" si="55"/>
        <v>324.9999999999986</v>
      </c>
      <c r="Q128" s="21">
        <v>1476</v>
      </c>
      <c r="R128" s="12">
        <f t="shared" si="43"/>
        <v>5</v>
      </c>
      <c r="S128" s="11" t="s">
        <v>9</v>
      </c>
      <c r="T128" s="13">
        <f t="shared" si="44"/>
        <v>24.99999999999858</v>
      </c>
    </row>
    <row r="129" spans="1:20" ht="12.75">
      <c r="A129" s="19">
        <v>278.5</v>
      </c>
      <c r="B129" s="21">
        <f t="shared" si="77"/>
        <v>1134</v>
      </c>
      <c r="C129" s="12">
        <f t="shared" si="78"/>
        <v>4</v>
      </c>
      <c r="D129" s="11" t="s">
        <v>9</v>
      </c>
      <c r="E129" s="13">
        <f t="shared" si="79"/>
        <v>38.5</v>
      </c>
      <c r="G129" s="5">
        <f t="shared" si="81"/>
        <v>4.249999999999973</v>
      </c>
      <c r="H129" s="6">
        <v>780</v>
      </c>
      <c r="I129" s="103"/>
      <c r="J129" s="31">
        <f t="shared" si="83"/>
        <v>78</v>
      </c>
      <c r="K129" s="32">
        <f t="shared" si="86"/>
        <v>1096</v>
      </c>
      <c r="M129" s="5">
        <f t="shared" si="84"/>
        <v>8.759999999999973</v>
      </c>
      <c r="N129" s="6">
        <f t="shared" si="85"/>
        <v>828</v>
      </c>
      <c r="P129" s="19">
        <f t="shared" si="55"/>
        <v>325.19999999999857</v>
      </c>
      <c r="Q129" s="21">
        <f t="shared" si="48"/>
        <v>1475</v>
      </c>
      <c r="R129" s="12">
        <f t="shared" si="43"/>
        <v>5</v>
      </c>
      <c r="S129" s="11" t="s">
        <v>9</v>
      </c>
      <c r="T129" s="13">
        <f t="shared" si="44"/>
        <v>25.199999999998568</v>
      </c>
    </row>
    <row r="130" spans="1:20" ht="12.75">
      <c r="A130" s="19">
        <f t="shared" si="80"/>
        <v>278.6</v>
      </c>
      <c r="B130" s="21">
        <f t="shared" si="77"/>
        <v>1133</v>
      </c>
      <c r="C130" s="12">
        <f t="shared" si="78"/>
        <v>4</v>
      </c>
      <c r="D130" s="11" t="s">
        <v>9</v>
      </c>
      <c r="E130" s="13">
        <f t="shared" si="79"/>
        <v>38.60000000000002</v>
      </c>
      <c r="G130" s="5">
        <f t="shared" si="81"/>
        <v>4.259999999999973</v>
      </c>
      <c r="H130" s="6">
        <f t="shared" si="82"/>
        <v>783</v>
      </c>
      <c r="I130" s="103"/>
      <c r="J130" s="31">
        <f t="shared" si="83"/>
        <v>78.5</v>
      </c>
      <c r="K130" s="32">
        <f t="shared" si="86"/>
        <v>1101</v>
      </c>
      <c r="M130" s="5">
        <f t="shared" si="84"/>
        <v>8.769999999999973</v>
      </c>
      <c r="N130" s="6">
        <v>826</v>
      </c>
      <c r="P130" s="19">
        <f t="shared" si="55"/>
        <v>325.39999999999856</v>
      </c>
      <c r="Q130" s="21">
        <f t="shared" si="48"/>
        <v>1474</v>
      </c>
      <c r="R130" s="12">
        <f aca="true" t="shared" si="87" ref="R130:R193">INT(P130/60)</f>
        <v>5</v>
      </c>
      <c r="S130" s="11" t="s">
        <v>9</v>
      </c>
      <c r="T130" s="13">
        <f aca="true" t="shared" si="88" ref="T130:T193">MOD(P130,60)</f>
        <v>25.399999999998556</v>
      </c>
    </row>
    <row r="131" spans="1:20" ht="12.75">
      <c r="A131" s="19">
        <v>278.8</v>
      </c>
      <c r="B131" s="21">
        <f t="shared" si="77"/>
        <v>1132</v>
      </c>
      <c r="C131" s="12">
        <f t="shared" si="78"/>
        <v>4</v>
      </c>
      <c r="D131" s="11" t="s">
        <v>9</v>
      </c>
      <c r="E131" s="13">
        <f t="shared" si="79"/>
        <v>38.80000000000001</v>
      </c>
      <c r="G131" s="5">
        <f t="shared" si="81"/>
        <v>4.269999999999973</v>
      </c>
      <c r="H131" s="6">
        <v>785</v>
      </c>
      <c r="I131" s="103"/>
      <c r="J131" s="31">
        <f t="shared" si="83"/>
        <v>79</v>
      </c>
      <c r="K131" s="32">
        <f t="shared" si="86"/>
        <v>1106</v>
      </c>
      <c r="M131" s="5">
        <f t="shared" si="84"/>
        <v>8.779999999999973</v>
      </c>
      <c r="N131" s="6">
        <v>824</v>
      </c>
      <c r="P131" s="19">
        <f t="shared" si="55"/>
        <v>325.59999999999854</v>
      </c>
      <c r="Q131" s="21">
        <f t="shared" si="48"/>
        <v>1473</v>
      </c>
      <c r="R131" s="12">
        <f t="shared" si="87"/>
        <v>5</v>
      </c>
      <c r="S131" s="11" t="s">
        <v>9</v>
      </c>
      <c r="T131" s="13">
        <f t="shared" si="88"/>
        <v>25.599999999998545</v>
      </c>
    </row>
    <row r="132" spans="1:20" ht="12.75">
      <c r="A132" s="19">
        <v>279</v>
      </c>
      <c r="B132" s="21">
        <f aca="true" t="shared" si="89" ref="B132:B147">B131-1</f>
        <v>1131</v>
      </c>
      <c r="C132" s="12">
        <f aca="true" t="shared" si="90" ref="C132:C147">INT(A132/60)</f>
        <v>4</v>
      </c>
      <c r="D132" s="11" t="s">
        <v>9</v>
      </c>
      <c r="E132" s="13">
        <f aca="true" t="shared" si="91" ref="E132:E147">MOD(A132,60)</f>
        <v>39</v>
      </c>
      <c r="G132" s="5">
        <f t="shared" si="81"/>
        <v>4.279999999999973</v>
      </c>
      <c r="H132" s="6">
        <f t="shared" si="82"/>
        <v>788</v>
      </c>
      <c r="I132" s="103"/>
      <c r="J132" s="31">
        <f t="shared" si="83"/>
        <v>79.5</v>
      </c>
      <c r="K132" s="32">
        <v>1112</v>
      </c>
      <c r="M132" s="5">
        <f t="shared" si="84"/>
        <v>8.789999999999973</v>
      </c>
      <c r="N132" s="6">
        <f t="shared" si="85"/>
        <v>821</v>
      </c>
      <c r="P132" s="19">
        <f t="shared" si="55"/>
        <v>325.79999999999853</v>
      </c>
      <c r="Q132" s="21">
        <v>1471</v>
      </c>
      <c r="R132" s="12">
        <f t="shared" si="87"/>
        <v>5</v>
      </c>
      <c r="S132" s="11" t="s">
        <v>9</v>
      </c>
      <c r="T132" s="13">
        <f t="shared" si="88"/>
        <v>25.799999999998533</v>
      </c>
    </row>
    <row r="133" spans="1:20" ht="12.75">
      <c r="A133" s="19">
        <f>A132+0.1</f>
        <v>279.1</v>
      </c>
      <c r="B133" s="21">
        <f t="shared" si="89"/>
        <v>1130</v>
      </c>
      <c r="C133" s="12">
        <f t="shared" si="90"/>
        <v>4</v>
      </c>
      <c r="D133" s="11" t="s">
        <v>9</v>
      </c>
      <c r="E133" s="13">
        <f t="shared" si="91"/>
        <v>39.10000000000002</v>
      </c>
      <c r="G133" s="5">
        <f aca="true" t="shared" si="92" ref="G133:G148">G132+0.01</f>
        <v>4.2899999999999725</v>
      </c>
      <c r="H133" s="6">
        <f aca="true" t="shared" si="93" ref="H133:H147">H132+3</f>
        <v>791</v>
      </c>
      <c r="I133" s="103"/>
      <c r="J133" s="31">
        <f aca="true" t="shared" si="94" ref="J133:J148">J132+0.5</f>
        <v>80</v>
      </c>
      <c r="K133" s="32">
        <f t="shared" si="86"/>
        <v>1117</v>
      </c>
      <c r="M133" s="5">
        <f aca="true" t="shared" si="95" ref="M133:M148">M132+0.01</f>
        <v>8.799999999999972</v>
      </c>
      <c r="N133" s="6">
        <v>819</v>
      </c>
      <c r="P133" s="19">
        <f aca="true" t="shared" si="96" ref="P133:P196">P132+0.2</f>
        <v>325.9999999999985</v>
      </c>
      <c r="Q133" s="21">
        <f aca="true" t="shared" si="97" ref="Q133:Q196">Q132-1</f>
        <v>1470</v>
      </c>
      <c r="R133" s="12">
        <f t="shared" si="87"/>
        <v>5</v>
      </c>
      <c r="S133" s="11" t="s">
        <v>9</v>
      </c>
      <c r="T133" s="13">
        <f t="shared" si="88"/>
        <v>25.999999999998522</v>
      </c>
    </row>
    <row r="134" spans="1:20" ht="12.75">
      <c r="A134" s="19">
        <f>A133+0.1</f>
        <v>279.20000000000005</v>
      </c>
      <c r="B134" s="21">
        <f t="shared" si="89"/>
        <v>1129</v>
      </c>
      <c r="C134" s="12">
        <f t="shared" si="90"/>
        <v>4</v>
      </c>
      <c r="D134" s="11" t="s">
        <v>9</v>
      </c>
      <c r="E134" s="13">
        <f t="shared" si="91"/>
        <v>39.200000000000045</v>
      </c>
      <c r="G134" s="5">
        <f t="shared" si="92"/>
        <v>4.299999999999972</v>
      </c>
      <c r="H134" s="6">
        <f t="shared" si="93"/>
        <v>794</v>
      </c>
      <c r="I134" s="103"/>
      <c r="J134" s="31">
        <f t="shared" si="94"/>
        <v>80.5</v>
      </c>
      <c r="K134" s="32">
        <f t="shared" si="86"/>
        <v>1122</v>
      </c>
      <c r="M134" s="5">
        <f t="shared" si="95"/>
        <v>8.809999999999972</v>
      </c>
      <c r="N134" s="6">
        <f t="shared" si="85"/>
        <v>816</v>
      </c>
      <c r="P134" s="19">
        <f t="shared" si="96"/>
        <v>326.1999999999985</v>
      </c>
      <c r="Q134" s="21">
        <f t="shared" si="97"/>
        <v>1469</v>
      </c>
      <c r="R134" s="12">
        <f t="shared" si="87"/>
        <v>5</v>
      </c>
      <c r="S134" s="11" t="s">
        <v>9</v>
      </c>
      <c r="T134" s="13">
        <f t="shared" si="88"/>
        <v>26.19999999999851</v>
      </c>
    </row>
    <row r="135" spans="1:20" ht="12.75">
      <c r="A135" s="19">
        <v>279.4</v>
      </c>
      <c r="B135" s="21">
        <f t="shared" si="89"/>
        <v>1128</v>
      </c>
      <c r="C135" s="12">
        <f t="shared" si="90"/>
        <v>4</v>
      </c>
      <c r="D135" s="11" t="s">
        <v>9</v>
      </c>
      <c r="E135" s="13">
        <f t="shared" si="91"/>
        <v>39.39999999999998</v>
      </c>
      <c r="G135" s="5">
        <f t="shared" si="92"/>
        <v>4.309999999999972</v>
      </c>
      <c r="H135" s="6">
        <v>796</v>
      </c>
      <c r="I135" s="103"/>
      <c r="J135" s="31">
        <f t="shared" si="94"/>
        <v>81</v>
      </c>
      <c r="K135" s="32">
        <f t="shared" si="86"/>
        <v>1127</v>
      </c>
      <c r="M135" s="5">
        <f t="shared" si="95"/>
        <v>8.819999999999972</v>
      </c>
      <c r="N135" s="6">
        <v>814</v>
      </c>
      <c r="P135" s="19">
        <f t="shared" si="96"/>
        <v>326.3999999999985</v>
      </c>
      <c r="Q135" s="21">
        <v>1467</v>
      </c>
      <c r="R135" s="12">
        <f t="shared" si="87"/>
        <v>5</v>
      </c>
      <c r="S135" s="11" t="s">
        <v>9</v>
      </c>
      <c r="T135" s="13">
        <f t="shared" si="88"/>
        <v>26.3999999999985</v>
      </c>
    </row>
    <row r="136" spans="1:20" ht="12.75">
      <c r="A136" s="19">
        <v>279.6</v>
      </c>
      <c r="B136" s="21">
        <f t="shared" si="89"/>
        <v>1127</v>
      </c>
      <c r="C136" s="12">
        <f t="shared" si="90"/>
        <v>4</v>
      </c>
      <c r="D136" s="11" t="s">
        <v>9</v>
      </c>
      <c r="E136" s="13">
        <f t="shared" si="91"/>
        <v>39.60000000000002</v>
      </c>
      <c r="G136" s="5">
        <f t="shared" si="92"/>
        <v>4.319999999999972</v>
      </c>
      <c r="H136" s="6">
        <f t="shared" si="93"/>
        <v>799</v>
      </c>
      <c r="I136" s="103"/>
      <c r="J136" s="31">
        <f t="shared" si="94"/>
        <v>81.5</v>
      </c>
      <c r="K136" s="32">
        <f t="shared" si="86"/>
        <v>1132</v>
      </c>
      <c r="M136" s="5">
        <f t="shared" si="95"/>
        <v>8.829999999999972</v>
      </c>
      <c r="N136" s="6">
        <f t="shared" si="85"/>
        <v>811</v>
      </c>
      <c r="P136" s="19">
        <f t="shared" si="96"/>
        <v>326.5999999999985</v>
      </c>
      <c r="Q136" s="21">
        <f t="shared" si="97"/>
        <v>1466</v>
      </c>
      <c r="R136" s="12">
        <f t="shared" si="87"/>
        <v>5</v>
      </c>
      <c r="S136" s="11" t="s">
        <v>9</v>
      </c>
      <c r="T136" s="13">
        <f t="shared" si="88"/>
        <v>26.599999999998488</v>
      </c>
    </row>
    <row r="137" spans="1:20" ht="12.75">
      <c r="A137" s="19">
        <v>279.8</v>
      </c>
      <c r="B137" s="21">
        <f t="shared" si="89"/>
        <v>1126</v>
      </c>
      <c r="C137" s="12">
        <f t="shared" si="90"/>
        <v>4</v>
      </c>
      <c r="D137" s="11" t="s">
        <v>9</v>
      </c>
      <c r="E137" s="13">
        <f t="shared" si="91"/>
        <v>39.80000000000001</v>
      </c>
      <c r="G137" s="5">
        <f t="shared" si="92"/>
        <v>4.329999999999972</v>
      </c>
      <c r="H137" s="6">
        <v>801</v>
      </c>
      <c r="I137" s="103"/>
      <c r="J137" s="31">
        <f t="shared" si="94"/>
        <v>82</v>
      </c>
      <c r="K137" s="32">
        <f t="shared" si="86"/>
        <v>1137</v>
      </c>
      <c r="M137" s="5">
        <f t="shared" si="95"/>
        <v>8.839999999999971</v>
      </c>
      <c r="N137" s="6">
        <v>809</v>
      </c>
      <c r="P137" s="19">
        <f t="shared" si="96"/>
        <v>326.7999999999985</v>
      </c>
      <c r="Q137" s="21">
        <f t="shared" si="97"/>
        <v>1465</v>
      </c>
      <c r="R137" s="12">
        <f t="shared" si="87"/>
        <v>5</v>
      </c>
      <c r="S137" s="11" t="s">
        <v>9</v>
      </c>
      <c r="T137" s="13">
        <f t="shared" si="88"/>
        <v>26.799999999998477</v>
      </c>
    </row>
    <row r="138" spans="1:20" ht="12.75">
      <c r="A138" s="19">
        <v>280</v>
      </c>
      <c r="B138" s="21">
        <f t="shared" si="89"/>
        <v>1125</v>
      </c>
      <c r="C138" s="12">
        <f t="shared" si="90"/>
        <v>4</v>
      </c>
      <c r="D138" s="11" t="s">
        <v>9</v>
      </c>
      <c r="E138" s="13">
        <f t="shared" si="91"/>
        <v>40</v>
      </c>
      <c r="G138" s="5">
        <f t="shared" si="92"/>
        <v>4.339999999999971</v>
      </c>
      <c r="H138" s="6">
        <f t="shared" si="93"/>
        <v>804</v>
      </c>
      <c r="I138" s="103"/>
      <c r="J138" s="31">
        <f t="shared" si="94"/>
        <v>82.5</v>
      </c>
      <c r="K138" s="32">
        <f t="shared" si="86"/>
        <v>1142</v>
      </c>
      <c r="M138" s="5">
        <f t="shared" si="95"/>
        <v>8.849999999999971</v>
      </c>
      <c r="N138" s="6">
        <v>807</v>
      </c>
      <c r="P138" s="19">
        <f t="shared" si="96"/>
        <v>326.99999999999847</v>
      </c>
      <c r="Q138" s="21">
        <f t="shared" si="97"/>
        <v>1464</v>
      </c>
      <c r="R138" s="12">
        <f t="shared" si="87"/>
        <v>5</v>
      </c>
      <c r="S138" s="11" t="s">
        <v>9</v>
      </c>
      <c r="T138" s="13">
        <f t="shared" si="88"/>
        <v>26.999999999998465</v>
      </c>
    </row>
    <row r="139" spans="1:20" ht="12.75">
      <c r="A139" s="19">
        <f>A138+0.1</f>
        <v>280.1</v>
      </c>
      <c r="B139" s="21">
        <f t="shared" si="89"/>
        <v>1124</v>
      </c>
      <c r="C139" s="12">
        <f t="shared" si="90"/>
        <v>4</v>
      </c>
      <c r="D139" s="11" t="s">
        <v>9</v>
      </c>
      <c r="E139" s="13">
        <f t="shared" si="91"/>
        <v>40.10000000000002</v>
      </c>
      <c r="G139" s="5">
        <f t="shared" si="92"/>
        <v>4.349999999999971</v>
      </c>
      <c r="H139" s="6">
        <v>806</v>
      </c>
      <c r="I139" s="103"/>
      <c r="J139" s="31">
        <f t="shared" si="94"/>
        <v>83</v>
      </c>
      <c r="K139" s="32">
        <f t="shared" si="86"/>
        <v>1147</v>
      </c>
      <c r="M139" s="5">
        <f t="shared" si="95"/>
        <v>8.859999999999971</v>
      </c>
      <c r="N139" s="6">
        <v>804</v>
      </c>
      <c r="P139" s="19">
        <f t="shared" si="96"/>
        <v>327.19999999999845</v>
      </c>
      <c r="Q139" s="21">
        <v>1462</v>
      </c>
      <c r="R139" s="12">
        <f t="shared" si="87"/>
        <v>5</v>
      </c>
      <c r="S139" s="11" t="s">
        <v>9</v>
      </c>
      <c r="T139" s="13">
        <f t="shared" si="88"/>
        <v>27.199999999998454</v>
      </c>
    </row>
    <row r="140" spans="1:20" ht="12.75">
      <c r="A140" s="19">
        <v>280.3</v>
      </c>
      <c r="B140" s="21">
        <f t="shared" si="89"/>
        <v>1123</v>
      </c>
      <c r="C140" s="12">
        <f t="shared" si="90"/>
        <v>4</v>
      </c>
      <c r="D140" s="11" t="s">
        <v>9</v>
      </c>
      <c r="E140" s="13">
        <f t="shared" si="91"/>
        <v>40.30000000000001</v>
      </c>
      <c r="G140" s="5">
        <f t="shared" si="92"/>
        <v>4.359999999999971</v>
      </c>
      <c r="H140" s="6">
        <f t="shared" si="93"/>
        <v>809</v>
      </c>
      <c r="I140" s="103"/>
      <c r="J140" s="31">
        <f t="shared" si="94"/>
        <v>83.5</v>
      </c>
      <c r="K140" s="32">
        <f t="shared" si="86"/>
        <v>1152</v>
      </c>
      <c r="M140" s="5">
        <f t="shared" si="95"/>
        <v>8.86999999999997</v>
      </c>
      <c r="N140" s="6">
        <f aca="true" t="shared" si="98" ref="N140:N155">N139-2</f>
        <v>802</v>
      </c>
      <c r="P140" s="19">
        <f t="shared" si="96"/>
        <v>327.39999999999844</v>
      </c>
      <c r="Q140" s="21">
        <f t="shared" si="97"/>
        <v>1461</v>
      </c>
      <c r="R140" s="12">
        <f t="shared" si="87"/>
        <v>5</v>
      </c>
      <c r="S140" s="11" t="s">
        <v>9</v>
      </c>
      <c r="T140" s="13">
        <f t="shared" si="88"/>
        <v>27.399999999998442</v>
      </c>
    </row>
    <row r="141" spans="1:20" ht="12.75">
      <c r="A141" s="19">
        <v>280.5</v>
      </c>
      <c r="B141" s="21">
        <f t="shared" si="89"/>
        <v>1122</v>
      </c>
      <c r="C141" s="12">
        <f t="shared" si="90"/>
        <v>4</v>
      </c>
      <c r="D141" s="11" t="s">
        <v>9</v>
      </c>
      <c r="E141" s="13">
        <f t="shared" si="91"/>
        <v>40.5</v>
      </c>
      <c r="G141" s="5">
        <f t="shared" si="92"/>
        <v>4.369999999999971</v>
      </c>
      <c r="H141" s="6">
        <f t="shared" si="93"/>
        <v>812</v>
      </c>
      <c r="I141" s="103"/>
      <c r="J141" s="31">
        <f t="shared" si="94"/>
        <v>84</v>
      </c>
      <c r="K141" s="32">
        <f t="shared" si="86"/>
        <v>1157</v>
      </c>
      <c r="M141" s="5">
        <f t="shared" si="95"/>
        <v>8.87999999999997</v>
      </c>
      <c r="N141" s="6">
        <f t="shared" si="98"/>
        <v>800</v>
      </c>
      <c r="P141" s="19">
        <f t="shared" si="96"/>
        <v>327.59999999999843</v>
      </c>
      <c r="Q141" s="21">
        <f t="shared" si="97"/>
        <v>1460</v>
      </c>
      <c r="R141" s="12">
        <f t="shared" si="87"/>
        <v>5</v>
      </c>
      <c r="S141" s="11" t="s">
        <v>9</v>
      </c>
      <c r="T141" s="13">
        <f t="shared" si="88"/>
        <v>27.59999999999843</v>
      </c>
    </row>
    <row r="142" spans="1:20" ht="12.75">
      <c r="A142" s="19">
        <f>A141+0.1</f>
        <v>280.6</v>
      </c>
      <c r="B142" s="21">
        <f t="shared" si="89"/>
        <v>1121</v>
      </c>
      <c r="C142" s="12">
        <f t="shared" si="90"/>
        <v>4</v>
      </c>
      <c r="D142" s="11" t="s">
        <v>9</v>
      </c>
      <c r="E142" s="13">
        <f t="shared" si="91"/>
        <v>40.60000000000002</v>
      </c>
      <c r="G142" s="5">
        <f t="shared" si="92"/>
        <v>4.379999999999971</v>
      </c>
      <c r="H142" s="6">
        <f t="shared" si="93"/>
        <v>815</v>
      </c>
      <c r="I142" s="103"/>
      <c r="J142" s="31">
        <f t="shared" si="94"/>
        <v>84.5</v>
      </c>
      <c r="K142" s="32">
        <f t="shared" si="86"/>
        <v>1162</v>
      </c>
      <c r="M142" s="5">
        <f t="shared" si="95"/>
        <v>8.88999999999997</v>
      </c>
      <c r="N142" s="6">
        <v>797</v>
      </c>
      <c r="P142" s="19">
        <f t="shared" si="96"/>
        <v>327.7999999999984</v>
      </c>
      <c r="Q142" s="21">
        <v>1458</v>
      </c>
      <c r="R142" s="12">
        <f t="shared" si="87"/>
        <v>5</v>
      </c>
      <c r="S142" s="11" t="s">
        <v>9</v>
      </c>
      <c r="T142" s="13">
        <f t="shared" si="88"/>
        <v>27.79999999999842</v>
      </c>
    </row>
    <row r="143" spans="1:20" ht="12.75">
      <c r="A143" s="19">
        <v>280.8</v>
      </c>
      <c r="B143" s="21">
        <f t="shared" si="89"/>
        <v>1120</v>
      </c>
      <c r="C143" s="12">
        <f t="shared" si="90"/>
        <v>4</v>
      </c>
      <c r="D143" s="11" t="s">
        <v>9</v>
      </c>
      <c r="E143" s="13">
        <f t="shared" si="91"/>
        <v>40.80000000000001</v>
      </c>
      <c r="G143" s="5">
        <f t="shared" si="92"/>
        <v>4.38999999999997</v>
      </c>
      <c r="H143" s="6">
        <v>817</v>
      </c>
      <c r="I143" s="103"/>
      <c r="J143" s="31">
        <f t="shared" si="94"/>
        <v>85</v>
      </c>
      <c r="K143" s="32">
        <f aca="true" t="shared" si="99" ref="K143:K158">K142+5</f>
        <v>1167</v>
      </c>
      <c r="M143" s="5">
        <f t="shared" si="95"/>
        <v>8.89999999999997</v>
      </c>
      <c r="N143" s="6">
        <f t="shared" si="98"/>
        <v>795</v>
      </c>
      <c r="P143" s="19">
        <f t="shared" si="96"/>
        <v>327.9999999999984</v>
      </c>
      <c r="Q143" s="21">
        <f t="shared" si="97"/>
        <v>1457</v>
      </c>
      <c r="R143" s="12">
        <f t="shared" si="87"/>
        <v>5</v>
      </c>
      <c r="S143" s="11" t="s">
        <v>9</v>
      </c>
      <c r="T143" s="13">
        <f t="shared" si="88"/>
        <v>27.99999999999841</v>
      </c>
    </row>
    <row r="144" spans="1:20" ht="12.75">
      <c r="A144" s="19">
        <f>A143+0.1</f>
        <v>280.90000000000003</v>
      </c>
      <c r="B144" s="21">
        <f t="shared" si="89"/>
        <v>1119</v>
      </c>
      <c r="C144" s="12">
        <f t="shared" si="90"/>
        <v>4</v>
      </c>
      <c r="D144" s="11" t="s">
        <v>9</v>
      </c>
      <c r="E144" s="13">
        <f t="shared" si="91"/>
        <v>40.900000000000034</v>
      </c>
      <c r="G144" s="5">
        <f t="shared" si="92"/>
        <v>4.39999999999997</v>
      </c>
      <c r="H144" s="6">
        <f t="shared" si="93"/>
        <v>820</v>
      </c>
      <c r="I144" s="103"/>
      <c r="J144" s="31">
        <f t="shared" si="94"/>
        <v>85.5</v>
      </c>
      <c r="K144" s="32">
        <f t="shared" si="99"/>
        <v>1172</v>
      </c>
      <c r="M144" s="5">
        <f t="shared" si="95"/>
        <v>8.90999999999997</v>
      </c>
      <c r="N144" s="6">
        <v>792</v>
      </c>
      <c r="P144" s="19">
        <f t="shared" si="96"/>
        <v>328.1999999999984</v>
      </c>
      <c r="Q144" s="21">
        <f t="shared" si="97"/>
        <v>1456</v>
      </c>
      <c r="R144" s="12">
        <f t="shared" si="87"/>
        <v>5</v>
      </c>
      <c r="S144" s="11" t="s">
        <v>9</v>
      </c>
      <c r="T144" s="13">
        <f t="shared" si="88"/>
        <v>28.199999999998397</v>
      </c>
    </row>
    <row r="145" spans="1:20" ht="12.75">
      <c r="A145" s="19">
        <v>281.1</v>
      </c>
      <c r="B145" s="21">
        <f t="shared" si="89"/>
        <v>1118</v>
      </c>
      <c r="C145" s="12">
        <f t="shared" si="90"/>
        <v>4</v>
      </c>
      <c r="D145" s="11" t="s">
        <v>9</v>
      </c>
      <c r="E145" s="13">
        <f t="shared" si="91"/>
        <v>41.10000000000002</v>
      </c>
      <c r="G145" s="5">
        <f t="shared" si="92"/>
        <v>4.40999999999997</v>
      </c>
      <c r="H145" s="6">
        <v>822</v>
      </c>
      <c r="I145" s="103"/>
      <c r="J145" s="31">
        <f t="shared" si="94"/>
        <v>86</v>
      </c>
      <c r="K145" s="32">
        <f t="shared" si="99"/>
        <v>1177</v>
      </c>
      <c r="M145" s="5">
        <f t="shared" si="95"/>
        <v>8.91999999999997</v>
      </c>
      <c r="N145" s="6">
        <f t="shared" si="98"/>
        <v>790</v>
      </c>
      <c r="P145" s="19">
        <f t="shared" si="96"/>
        <v>328.3999999999984</v>
      </c>
      <c r="Q145" s="21">
        <f t="shared" si="97"/>
        <v>1455</v>
      </c>
      <c r="R145" s="12">
        <f t="shared" si="87"/>
        <v>5</v>
      </c>
      <c r="S145" s="11" t="s">
        <v>9</v>
      </c>
      <c r="T145" s="13">
        <f t="shared" si="88"/>
        <v>28.399999999998386</v>
      </c>
    </row>
    <row r="146" spans="1:20" ht="12.75">
      <c r="A146" s="19">
        <v>281.3</v>
      </c>
      <c r="B146" s="21">
        <f t="shared" si="89"/>
        <v>1117</v>
      </c>
      <c r="C146" s="12">
        <f t="shared" si="90"/>
        <v>4</v>
      </c>
      <c r="D146" s="11" t="s">
        <v>9</v>
      </c>
      <c r="E146" s="13">
        <f t="shared" si="91"/>
        <v>41.30000000000001</v>
      </c>
      <c r="G146" s="5">
        <f t="shared" si="92"/>
        <v>4.41999999999997</v>
      </c>
      <c r="H146" s="6">
        <f t="shared" si="93"/>
        <v>825</v>
      </c>
      <c r="I146" s="103"/>
      <c r="J146" s="31">
        <f t="shared" si="94"/>
        <v>86.5</v>
      </c>
      <c r="K146" s="32">
        <v>1181</v>
      </c>
      <c r="M146" s="5">
        <f t="shared" si="95"/>
        <v>8.92999999999997</v>
      </c>
      <c r="N146" s="6">
        <f t="shared" si="98"/>
        <v>788</v>
      </c>
      <c r="P146" s="19">
        <f t="shared" si="96"/>
        <v>328.5999999999984</v>
      </c>
      <c r="Q146" s="21">
        <v>1453</v>
      </c>
      <c r="R146" s="12">
        <f t="shared" si="87"/>
        <v>5</v>
      </c>
      <c r="S146" s="11" t="s">
        <v>9</v>
      </c>
      <c r="T146" s="13">
        <f t="shared" si="88"/>
        <v>28.599999999998374</v>
      </c>
    </row>
    <row r="147" spans="1:20" ht="12.75">
      <c r="A147" s="19">
        <v>281.5</v>
      </c>
      <c r="B147" s="21">
        <f t="shared" si="89"/>
        <v>1116</v>
      </c>
      <c r="C147" s="12">
        <f t="shared" si="90"/>
        <v>4</v>
      </c>
      <c r="D147" s="11" t="s">
        <v>9</v>
      </c>
      <c r="E147" s="13">
        <f t="shared" si="91"/>
        <v>41.5</v>
      </c>
      <c r="G147" s="5">
        <f t="shared" si="92"/>
        <v>4.4299999999999695</v>
      </c>
      <c r="H147" s="6">
        <f t="shared" si="93"/>
        <v>828</v>
      </c>
      <c r="I147" s="103"/>
      <c r="J147" s="31">
        <f t="shared" si="94"/>
        <v>87</v>
      </c>
      <c r="K147" s="32">
        <f t="shared" si="99"/>
        <v>1186</v>
      </c>
      <c r="M147" s="5">
        <f t="shared" si="95"/>
        <v>8.93999999999997</v>
      </c>
      <c r="N147" s="6">
        <v>785</v>
      </c>
      <c r="P147" s="19">
        <f t="shared" si="96"/>
        <v>328.79999999999836</v>
      </c>
      <c r="Q147" s="21">
        <f t="shared" si="97"/>
        <v>1452</v>
      </c>
      <c r="R147" s="12">
        <f t="shared" si="87"/>
        <v>5</v>
      </c>
      <c r="S147" s="11" t="s">
        <v>9</v>
      </c>
      <c r="T147" s="13">
        <f t="shared" si="88"/>
        <v>28.799999999998363</v>
      </c>
    </row>
    <row r="148" spans="1:20" ht="12.75">
      <c r="A148" s="19">
        <f>A147+0.1</f>
        <v>281.6</v>
      </c>
      <c r="B148" s="21">
        <f aca="true" t="shared" si="100" ref="B148:B163">B147-1</f>
        <v>1115</v>
      </c>
      <c r="C148" s="12">
        <f aca="true" t="shared" si="101" ref="C148:C163">INT(A148/60)</f>
        <v>4</v>
      </c>
      <c r="D148" s="11" t="s">
        <v>9</v>
      </c>
      <c r="E148" s="13">
        <f aca="true" t="shared" si="102" ref="E148:E163">MOD(A148,60)</f>
        <v>41.60000000000002</v>
      </c>
      <c r="G148" s="5">
        <f t="shared" si="92"/>
        <v>4.439999999999969</v>
      </c>
      <c r="H148" s="6">
        <v>830</v>
      </c>
      <c r="I148" s="103"/>
      <c r="J148" s="31">
        <f t="shared" si="94"/>
        <v>87.5</v>
      </c>
      <c r="K148" s="32">
        <f t="shared" si="99"/>
        <v>1191</v>
      </c>
      <c r="M148" s="5">
        <f t="shared" si="95"/>
        <v>8.949999999999969</v>
      </c>
      <c r="N148" s="6">
        <f t="shared" si="98"/>
        <v>783</v>
      </c>
      <c r="P148" s="19">
        <f t="shared" si="96"/>
        <v>328.99999999999835</v>
      </c>
      <c r="Q148" s="21">
        <f t="shared" si="97"/>
        <v>1451</v>
      </c>
      <c r="R148" s="12">
        <f t="shared" si="87"/>
        <v>5</v>
      </c>
      <c r="S148" s="11" t="s">
        <v>9</v>
      </c>
      <c r="T148" s="13">
        <f t="shared" si="88"/>
        <v>28.99999999999835</v>
      </c>
    </row>
    <row r="149" spans="1:20" ht="12.75">
      <c r="A149" s="19">
        <v>281.8</v>
      </c>
      <c r="B149" s="21">
        <f t="shared" si="100"/>
        <v>1114</v>
      </c>
      <c r="C149" s="12">
        <f t="shared" si="101"/>
        <v>4</v>
      </c>
      <c r="D149" s="11" t="s">
        <v>9</v>
      </c>
      <c r="E149" s="13">
        <f t="shared" si="102"/>
        <v>41.80000000000001</v>
      </c>
      <c r="G149" s="5">
        <f aca="true" t="shared" si="103" ref="G149:G164">G148+0.01</f>
        <v>4.449999999999969</v>
      </c>
      <c r="H149" s="6">
        <f aca="true" t="shared" si="104" ref="H149:H163">H148+3</f>
        <v>833</v>
      </c>
      <c r="I149" s="103"/>
      <c r="J149" s="31">
        <f aca="true" t="shared" si="105" ref="J149:J164">J148+0.5</f>
        <v>88</v>
      </c>
      <c r="K149" s="32">
        <f t="shared" si="99"/>
        <v>1196</v>
      </c>
      <c r="M149" s="5">
        <f aca="true" t="shared" si="106" ref="M149:M164">M148+0.01</f>
        <v>8.959999999999969</v>
      </c>
      <c r="N149" s="6">
        <f t="shared" si="98"/>
        <v>781</v>
      </c>
      <c r="P149" s="19">
        <f t="shared" si="96"/>
        <v>329.19999999999834</v>
      </c>
      <c r="Q149" s="21">
        <f t="shared" si="97"/>
        <v>1450</v>
      </c>
      <c r="R149" s="12">
        <f t="shared" si="87"/>
        <v>5</v>
      </c>
      <c r="S149" s="11" t="s">
        <v>9</v>
      </c>
      <c r="T149" s="13">
        <f t="shared" si="88"/>
        <v>29.19999999999834</v>
      </c>
    </row>
    <row r="150" spans="1:20" ht="12.75">
      <c r="A150" s="19">
        <f>A149+0.1</f>
        <v>281.90000000000003</v>
      </c>
      <c r="B150" s="21">
        <f t="shared" si="100"/>
        <v>1113</v>
      </c>
      <c r="C150" s="12">
        <f t="shared" si="101"/>
        <v>4</v>
      </c>
      <c r="D150" s="11" t="s">
        <v>9</v>
      </c>
      <c r="E150" s="13">
        <f t="shared" si="102"/>
        <v>41.900000000000034</v>
      </c>
      <c r="G150" s="5">
        <f t="shared" si="103"/>
        <v>4.459999999999969</v>
      </c>
      <c r="H150" s="6">
        <v>835</v>
      </c>
      <c r="I150" s="103"/>
      <c r="J150" s="31">
        <f t="shared" si="105"/>
        <v>88.5</v>
      </c>
      <c r="K150" s="32">
        <f t="shared" si="99"/>
        <v>1201</v>
      </c>
      <c r="M150" s="5">
        <f t="shared" si="106"/>
        <v>8.969999999999969</v>
      </c>
      <c r="N150" s="6">
        <v>778</v>
      </c>
      <c r="P150" s="19">
        <f t="shared" si="96"/>
        <v>329.39999999999833</v>
      </c>
      <c r="Q150" s="21">
        <v>1448</v>
      </c>
      <c r="R150" s="12">
        <f t="shared" si="87"/>
        <v>5</v>
      </c>
      <c r="S150" s="11" t="s">
        <v>9</v>
      </c>
      <c r="T150" s="13">
        <f t="shared" si="88"/>
        <v>29.39999999999833</v>
      </c>
    </row>
    <row r="151" spans="1:20" ht="12.75">
      <c r="A151" s="19">
        <v>282.1</v>
      </c>
      <c r="B151" s="21">
        <f t="shared" si="100"/>
        <v>1112</v>
      </c>
      <c r="C151" s="12">
        <f t="shared" si="101"/>
        <v>4</v>
      </c>
      <c r="D151" s="11" t="s">
        <v>9</v>
      </c>
      <c r="E151" s="13">
        <f t="shared" si="102"/>
        <v>42.10000000000002</v>
      </c>
      <c r="G151" s="5">
        <f t="shared" si="103"/>
        <v>4.469999999999969</v>
      </c>
      <c r="H151" s="6">
        <f t="shared" si="104"/>
        <v>838</v>
      </c>
      <c r="I151" s="103"/>
      <c r="J151" s="31">
        <f t="shared" si="105"/>
        <v>89</v>
      </c>
      <c r="K151" s="32">
        <f t="shared" si="99"/>
        <v>1206</v>
      </c>
      <c r="M151" s="5">
        <f t="shared" si="106"/>
        <v>8.979999999999968</v>
      </c>
      <c r="N151" s="6">
        <f t="shared" si="98"/>
        <v>776</v>
      </c>
      <c r="P151" s="19">
        <f t="shared" si="96"/>
        <v>329.5999999999983</v>
      </c>
      <c r="Q151" s="21">
        <f t="shared" si="97"/>
        <v>1447</v>
      </c>
      <c r="R151" s="12">
        <f t="shared" si="87"/>
        <v>5</v>
      </c>
      <c r="S151" s="11" t="s">
        <v>9</v>
      </c>
      <c r="T151" s="13">
        <f t="shared" si="88"/>
        <v>29.599999999998317</v>
      </c>
    </row>
    <row r="152" spans="1:20" ht="12.75">
      <c r="A152" s="19">
        <v>282.3</v>
      </c>
      <c r="B152" s="21">
        <f t="shared" si="100"/>
        <v>1111</v>
      </c>
      <c r="C152" s="12">
        <f t="shared" si="101"/>
        <v>4</v>
      </c>
      <c r="D152" s="11" t="s">
        <v>9</v>
      </c>
      <c r="E152" s="13">
        <f t="shared" si="102"/>
        <v>42.30000000000001</v>
      </c>
      <c r="G152" s="5">
        <f t="shared" si="103"/>
        <v>4.4799999999999685</v>
      </c>
      <c r="H152" s="6">
        <v>840</v>
      </c>
      <c r="I152" s="103"/>
      <c r="J152" s="31">
        <f t="shared" si="105"/>
        <v>89.5</v>
      </c>
      <c r="K152" s="32">
        <v>1210</v>
      </c>
      <c r="M152" s="5">
        <f t="shared" si="106"/>
        <v>8.989999999999968</v>
      </c>
      <c r="N152" s="6">
        <f t="shared" si="98"/>
        <v>774</v>
      </c>
      <c r="P152" s="19">
        <f t="shared" si="96"/>
        <v>329.7999999999983</v>
      </c>
      <c r="Q152" s="21">
        <f t="shared" si="97"/>
        <v>1446</v>
      </c>
      <c r="R152" s="12">
        <f t="shared" si="87"/>
        <v>5</v>
      </c>
      <c r="S152" s="11" t="s">
        <v>9</v>
      </c>
      <c r="T152" s="13">
        <f t="shared" si="88"/>
        <v>29.799999999998306</v>
      </c>
    </row>
    <row r="153" spans="1:20" ht="12.75">
      <c r="A153" s="19">
        <v>282.5</v>
      </c>
      <c r="B153" s="21">
        <f t="shared" si="100"/>
        <v>1110</v>
      </c>
      <c r="C153" s="12">
        <f t="shared" si="101"/>
        <v>4</v>
      </c>
      <c r="D153" s="11" t="s">
        <v>9</v>
      </c>
      <c r="E153" s="13">
        <f t="shared" si="102"/>
        <v>42.5</v>
      </c>
      <c r="G153" s="5">
        <f t="shared" si="103"/>
        <v>4.489999999999968</v>
      </c>
      <c r="H153" s="6">
        <f t="shared" si="104"/>
        <v>843</v>
      </c>
      <c r="I153" s="103"/>
      <c r="J153" s="31">
        <f t="shared" si="105"/>
        <v>90</v>
      </c>
      <c r="K153" s="32">
        <f t="shared" si="99"/>
        <v>1215</v>
      </c>
      <c r="M153" s="5">
        <f t="shared" si="106"/>
        <v>8.999999999999968</v>
      </c>
      <c r="N153" s="6">
        <v>771</v>
      </c>
      <c r="P153" s="19">
        <f t="shared" si="96"/>
        <v>329.9999999999983</v>
      </c>
      <c r="Q153" s="21">
        <f t="shared" si="97"/>
        <v>1445</v>
      </c>
      <c r="R153" s="12">
        <f t="shared" si="87"/>
        <v>5</v>
      </c>
      <c r="S153" s="11" t="s">
        <v>9</v>
      </c>
      <c r="T153" s="13">
        <f t="shared" si="88"/>
        <v>29.999999999998295</v>
      </c>
    </row>
    <row r="154" spans="1:20" ht="12.75">
      <c r="A154" s="19">
        <f>A153+0.1</f>
        <v>282.6</v>
      </c>
      <c r="B154" s="21">
        <f t="shared" si="100"/>
        <v>1109</v>
      </c>
      <c r="C154" s="12">
        <f t="shared" si="101"/>
        <v>4</v>
      </c>
      <c r="D154" s="11" t="s">
        <v>9</v>
      </c>
      <c r="E154" s="13">
        <f t="shared" si="102"/>
        <v>42.60000000000002</v>
      </c>
      <c r="G154" s="5">
        <f t="shared" si="103"/>
        <v>4.499999999999968</v>
      </c>
      <c r="H154" s="6">
        <v>845</v>
      </c>
      <c r="I154" s="103"/>
      <c r="J154" s="31">
        <f t="shared" si="105"/>
        <v>90.5</v>
      </c>
      <c r="K154" s="32">
        <f t="shared" si="99"/>
        <v>1220</v>
      </c>
      <c r="M154" s="5">
        <f t="shared" si="106"/>
        <v>9.009999999999968</v>
      </c>
      <c r="N154" s="6">
        <f t="shared" si="98"/>
        <v>769</v>
      </c>
      <c r="P154" s="19">
        <f t="shared" si="96"/>
        <v>330.1999999999983</v>
      </c>
      <c r="Q154" s="21">
        <v>1443</v>
      </c>
      <c r="R154" s="12">
        <f t="shared" si="87"/>
        <v>5</v>
      </c>
      <c r="S154" s="11" t="s">
        <v>9</v>
      </c>
      <c r="T154" s="13">
        <f t="shared" si="88"/>
        <v>30.199999999998283</v>
      </c>
    </row>
    <row r="155" spans="1:20" ht="12.75">
      <c r="A155" s="19">
        <v>282.8</v>
      </c>
      <c r="B155" s="21">
        <f t="shared" si="100"/>
        <v>1108</v>
      </c>
      <c r="C155" s="12">
        <f t="shared" si="101"/>
        <v>4</v>
      </c>
      <c r="D155" s="11" t="s">
        <v>9</v>
      </c>
      <c r="E155" s="13">
        <f t="shared" si="102"/>
        <v>42.80000000000001</v>
      </c>
      <c r="G155" s="5">
        <f t="shared" si="103"/>
        <v>4.509999999999968</v>
      </c>
      <c r="H155" s="6">
        <f t="shared" si="104"/>
        <v>848</v>
      </c>
      <c r="I155" s="103"/>
      <c r="J155" s="31">
        <f t="shared" si="105"/>
        <v>91</v>
      </c>
      <c r="K155" s="32">
        <f t="shared" si="99"/>
        <v>1225</v>
      </c>
      <c r="M155" s="5">
        <f t="shared" si="106"/>
        <v>9.019999999999968</v>
      </c>
      <c r="N155" s="6">
        <f t="shared" si="98"/>
        <v>767</v>
      </c>
      <c r="P155" s="19">
        <f t="shared" si="96"/>
        <v>330.3999999999983</v>
      </c>
      <c r="Q155" s="21">
        <f t="shared" si="97"/>
        <v>1442</v>
      </c>
      <c r="R155" s="12">
        <f t="shared" si="87"/>
        <v>5</v>
      </c>
      <c r="S155" s="11" t="s">
        <v>9</v>
      </c>
      <c r="T155" s="13">
        <f t="shared" si="88"/>
        <v>30.399999999998272</v>
      </c>
    </row>
    <row r="156" spans="1:20" ht="12.75">
      <c r="A156" s="19">
        <f>A155+0.1</f>
        <v>282.90000000000003</v>
      </c>
      <c r="B156" s="21">
        <f t="shared" si="100"/>
        <v>1107</v>
      </c>
      <c r="C156" s="12">
        <f t="shared" si="101"/>
        <v>4</v>
      </c>
      <c r="D156" s="11" t="s">
        <v>9</v>
      </c>
      <c r="E156" s="13">
        <f t="shared" si="102"/>
        <v>42.900000000000034</v>
      </c>
      <c r="G156" s="5">
        <f t="shared" si="103"/>
        <v>4.519999999999968</v>
      </c>
      <c r="H156" s="6">
        <f t="shared" si="104"/>
        <v>851</v>
      </c>
      <c r="I156" s="103"/>
      <c r="J156" s="31">
        <f t="shared" si="105"/>
        <v>91.5</v>
      </c>
      <c r="K156" s="32">
        <f t="shared" si="99"/>
        <v>1230</v>
      </c>
      <c r="M156" s="5">
        <f t="shared" si="106"/>
        <v>9.029999999999967</v>
      </c>
      <c r="N156" s="6">
        <v>764</v>
      </c>
      <c r="P156" s="19">
        <f t="shared" si="96"/>
        <v>330.59999999999826</v>
      </c>
      <c r="Q156" s="21">
        <f t="shared" si="97"/>
        <v>1441</v>
      </c>
      <c r="R156" s="12">
        <f t="shared" si="87"/>
        <v>5</v>
      </c>
      <c r="S156" s="11" t="s">
        <v>9</v>
      </c>
      <c r="T156" s="13">
        <f t="shared" si="88"/>
        <v>30.59999999999826</v>
      </c>
    </row>
    <row r="157" spans="1:20" ht="12.75">
      <c r="A157" s="19">
        <v>283.1</v>
      </c>
      <c r="B157" s="21">
        <f t="shared" si="100"/>
        <v>1106</v>
      </c>
      <c r="C157" s="12">
        <f t="shared" si="101"/>
        <v>4</v>
      </c>
      <c r="D157" s="11" t="s">
        <v>9</v>
      </c>
      <c r="E157" s="13">
        <f t="shared" si="102"/>
        <v>43.10000000000002</v>
      </c>
      <c r="G157" s="5">
        <f t="shared" si="103"/>
        <v>4.529999999999967</v>
      </c>
      <c r="H157" s="6">
        <f t="shared" si="104"/>
        <v>854</v>
      </c>
      <c r="I157" s="103"/>
      <c r="J157" s="31">
        <f t="shared" si="105"/>
        <v>92</v>
      </c>
      <c r="K157" s="32">
        <v>1234</v>
      </c>
      <c r="M157" s="5">
        <f t="shared" si="106"/>
        <v>9.039999999999967</v>
      </c>
      <c r="N157" s="6">
        <f aca="true" t="shared" si="107" ref="N157:N170">N156-2</f>
        <v>762</v>
      </c>
      <c r="P157" s="19">
        <f t="shared" si="96"/>
        <v>330.79999999999825</v>
      </c>
      <c r="Q157" s="21">
        <f t="shared" si="97"/>
        <v>1440</v>
      </c>
      <c r="R157" s="12">
        <f t="shared" si="87"/>
        <v>5</v>
      </c>
      <c r="S157" s="11" t="s">
        <v>9</v>
      </c>
      <c r="T157" s="13">
        <f t="shared" si="88"/>
        <v>30.79999999999825</v>
      </c>
    </row>
    <row r="158" spans="1:20" ht="12.75">
      <c r="A158" s="19">
        <v>283.3</v>
      </c>
      <c r="B158" s="21">
        <f t="shared" si="100"/>
        <v>1105</v>
      </c>
      <c r="C158" s="12">
        <f t="shared" si="101"/>
        <v>4</v>
      </c>
      <c r="D158" s="11" t="s">
        <v>9</v>
      </c>
      <c r="E158" s="13">
        <f t="shared" si="102"/>
        <v>43.30000000000001</v>
      </c>
      <c r="G158" s="5">
        <f t="shared" si="103"/>
        <v>4.539999999999967</v>
      </c>
      <c r="H158" s="6">
        <v>856</v>
      </c>
      <c r="I158" s="103"/>
      <c r="J158" s="31">
        <f t="shared" si="105"/>
        <v>92.5</v>
      </c>
      <c r="K158" s="32">
        <f t="shared" si="99"/>
        <v>1239</v>
      </c>
      <c r="M158" s="5">
        <f t="shared" si="106"/>
        <v>9.049999999999967</v>
      </c>
      <c r="N158" s="6">
        <f t="shared" si="107"/>
        <v>760</v>
      </c>
      <c r="P158" s="19">
        <f t="shared" si="96"/>
        <v>330.99999999999824</v>
      </c>
      <c r="Q158" s="21">
        <v>1438</v>
      </c>
      <c r="R158" s="12">
        <f t="shared" si="87"/>
        <v>5</v>
      </c>
      <c r="S158" s="11" t="s">
        <v>9</v>
      </c>
      <c r="T158" s="13">
        <f t="shared" si="88"/>
        <v>30.999999999998238</v>
      </c>
    </row>
    <row r="159" spans="1:20" ht="12.75">
      <c r="A159" s="19">
        <f>A158+0.1</f>
        <v>283.40000000000003</v>
      </c>
      <c r="B159" s="21">
        <f t="shared" si="100"/>
        <v>1104</v>
      </c>
      <c r="C159" s="12">
        <f t="shared" si="101"/>
        <v>4</v>
      </c>
      <c r="D159" s="11" t="s">
        <v>9</v>
      </c>
      <c r="E159" s="13">
        <f t="shared" si="102"/>
        <v>43.400000000000034</v>
      </c>
      <c r="G159" s="5">
        <f t="shared" si="103"/>
        <v>4.549999999999967</v>
      </c>
      <c r="H159" s="6">
        <f t="shared" si="104"/>
        <v>859</v>
      </c>
      <c r="I159" s="103"/>
      <c r="J159" s="31">
        <f t="shared" si="105"/>
        <v>93</v>
      </c>
      <c r="K159" s="32">
        <f aca="true" t="shared" si="108" ref="K159:K173">K158+5</f>
        <v>1244</v>
      </c>
      <c r="M159" s="5">
        <f t="shared" si="106"/>
        <v>9.059999999999967</v>
      </c>
      <c r="N159" s="6">
        <f t="shared" si="107"/>
        <v>758</v>
      </c>
      <c r="P159" s="19">
        <f t="shared" si="96"/>
        <v>331.1999999999982</v>
      </c>
      <c r="Q159" s="21">
        <f t="shared" si="97"/>
        <v>1437</v>
      </c>
      <c r="R159" s="12">
        <f t="shared" si="87"/>
        <v>5</v>
      </c>
      <c r="S159" s="11" t="s">
        <v>9</v>
      </c>
      <c r="T159" s="13">
        <f t="shared" si="88"/>
        <v>31.199999999998226</v>
      </c>
    </row>
    <row r="160" spans="1:20" ht="12.75">
      <c r="A160" s="19">
        <v>283.6</v>
      </c>
      <c r="B160" s="21">
        <f t="shared" si="100"/>
        <v>1103</v>
      </c>
      <c r="C160" s="12">
        <f t="shared" si="101"/>
        <v>4</v>
      </c>
      <c r="D160" s="11" t="s">
        <v>9</v>
      </c>
      <c r="E160" s="13">
        <f t="shared" si="102"/>
        <v>43.60000000000002</v>
      </c>
      <c r="G160" s="5">
        <f t="shared" si="103"/>
        <v>4.559999999999967</v>
      </c>
      <c r="H160" s="6">
        <v>861</v>
      </c>
      <c r="I160" s="103"/>
      <c r="J160" s="31">
        <f t="shared" si="105"/>
        <v>93.5</v>
      </c>
      <c r="K160" s="32">
        <f t="shared" si="108"/>
        <v>1249</v>
      </c>
      <c r="M160" s="5">
        <f t="shared" si="106"/>
        <v>9.069999999999967</v>
      </c>
      <c r="N160" s="6">
        <v>755</v>
      </c>
      <c r="P160" s="19">
        <f t="shared" si="96"/>
        <v>331.3999999999982</v>
      </c>
      <c r="Q160" s="21">
        <f t="shared" si="97"/>
        <v>1436</v>
      </c>
      <c r="R160" s="12">
        <f t="shared" si="87"/>
        <v>5</v>
      </c>
      <c r="S160" s="11" t="s">
        <v>9</v>
      </c>
      <c r="T160" s="13">
        <f t="shared" si="88"/>
        <v>31.399999999998215</v>
      </c>
    </row>
    <row r="161" spans="1:20" ht="12.75">
      <c r="A161" s="19">
        <f>A160+0.1</f>
        <v>283.70000000000005</v>
      </c>
      <c r="B161" s="21">
        <f t="shared" si="100"/>
        <v>1102</v>
      </c>
      <c r="C161" s="12">
        <f t="shared" si="101"/>
        <v>4</v>
      </c>
      <c r="D161" s="11" t="s">
        <v>9</v>
      </c>
      <c r="E161" s="13">
        <f t="shared" si="102"/>
        <v>43.700000000000045</v>
      </c>
      <c r="G161" s="5">
        <f t="shared" si="103"/>
        <v>4.5699999999999665</v>
      </c>
      <c r="H161" s="6">
        <f t="shared" si="104"/>
        <v>864</v>
      </c>
      <c r="I161" s="103"/>
      <c r="J161" s="31">
        <f t="shared" si="105"/>
        <v>94</v>
      </c>
      <c r="K161" s="32">
        <v>1253</v>
      </c>
      <c r="M161" s="5">
        <f t="shared" si="106"/>
        <v>9.079999999999966</v>
      </c>
      <c r="N161" s="6">
        <f t="shared" si="107"/>
        <v>753</v>
      </c>
      <c r="P161" s="19">
        <f t="shared" si="96"/>
        <v>331.5999999999982</v>
      </c>
      <c r="Q161" s="21">
        <f t="shared" si="97"/>
        <v>1435</v>
      </c>
      <c r="R161" s="12">
        <f t="shared" si="87"/>
        <v>5</v>
      </c>
      <c r="S161" s="11" t="s">
        <v>9</v>
      </c>
      <c r="T161" s="13">
        <f t="shared" si="88"/>
        <v>31.599999999998204</v>
      </c>
    </row>
    <row r="162" spans="1:20" ht="12.75">
      <c r="A162" s="19">
        <v>283.9</v>
      </c>
      <c r="B162" s="21">
        <f t="shared" si="100"/>
        <v>1101</v>
      </c>
      <c r="C162" s="12">
        <f t="shared" si="101"/>
        <v>4</v>
      </c>
      <c r="D162" s="11" t="s">
        <v>9</v>
      </c>
      <c r="E162" s="13">
        <f t="shared" si="102"/>
        <v>43.89999999999998</v>
      </c>
      <c r="G162" s="5">
        <f t="shared" si="103"/>
        <v>4.579999999999966</v>
      </c>
      <c r="H162" s="6">
        <v>866</v>
      </c>
      <c r="I162" s="103"/>
      <c r="J162" s="31">
        <f t="shared" si="105"/>
        <v>94.5</v>
      </c>
      <c r="K162" s="32">
        <f t="shared" si="108"/>
        <v>1258</v>
      </c>
      <c r="M162" s="5">
        <f t="shared" si="106"/>
        <v>9.089999999999966</v>
      </c>
      <c r="N162" s="6">
        <f t="shared" si="107"/>
        <v>751</v>
      </c>
      <c r="P162" s="19">
        <f t="shared" si="96"/>
        <v>331.7999999999982</v>
      </c>
      <c r="Q162" s="21">
        <v>1433</v>
      </c>
      <c r="R162" s="12">
        <f t="shared" si="87"/>
        <v>5</v>
      </c>
      <c r="S162" s="11" t="s">
        <v>9</v>
      </c>
      <c r="T162" s="13">
        <f t="shared" si="88"/>
        <v>31.799999999998192</v>
      </c>
    </row>
    <row r="163" spans="1:20" ht="12.75">
      <c r="A163" s="19">
        <f>A162+0.1</f>
        <v>284</v>
      </c>
      <c r="B163" s="21">
        <f t="shared" si="100"/>
        <v>1100</v>
      </c>
      <c r="C163" s="12">
        <f t="shared" si="101"/>
        <v>4</v>
      </c>
      <c r="D163" s="11" t="s">
        <v>9</v>
      </c>
      <c r="E163" s="13">
        <f t="shared" si="102"/>
        <v>44</v>
      </c>
      <c r="G163" s="5">
        <f t="shared" si="103"/>
        <v>4.589999999999966</v>
      </c>
      <c r="H163" s="6">
        <f t="shared" si="104"/>
        <v>869</v>
      </c>
      <c r="I163" s="103"/>
      <c r="J163" s="31">
        <f t="shared" si="105"/>
        <v>95</v>
      </c>
      <c r="K163" s="32">
        <f t="shared" si="108"/>
        <v>1263</v>
      </c>
      <c r="M163" s="5">
        <f t="shared" si="106"/>
        <v>9.099999999999966</v>
      </c>
      <c r="N163" s="6">
        <v>748</v>
      </c>
      <c r="P163" s="19">
        <f t="shared" si="96"/>
        <v>331.9999999999982</v>
      </c>
      <c r="Q163" s="21">
        <f t="shared" si="97"/>
        <v>1432</v>
      </c>
      <c r="R163" s="12">
        <f t="shared" si="87"/>
        <v>5</v>
      </c>
      <c r="S163" s="11" t="s">
        <v>9</v>
      </c>
      <c r="T163" s="13">
        <f t="shared" si="88"/>
        <v>31.99999999999818</v>
      </c>
    </row>
    <row r="164" spans="1:20" ht="12.75">
      <c r="A164" s="19">
        <v>284.2</v>
      </c>
      <c r="B164" s="21">
        <f aca="true" t="shared" si="109" ref="B164:B179">B163-1</f>
        <v>1099</v>
      </c>
      <c r="C164" s="12">
        <f aca="true" t="shared" si="110" ref="C164:C179">INT(A164/60)</f>
        <v>4</v>
      </c>
      <c r="D164" s="11" t="s">
        <v>9</v>
      </c>
      <c r="E164" s="13">
        <f aca="true" t="shared" si="111" ref="E164:E179">MOD(A164,60)</f>
        <v>44.19999999999999</v>
      </c>
      <c r="G164" s="5">
        <f t="shared" si="103"/>
        <v>4.599999999999966</v>
      </c>
      <c r="H164" s="6">
        <v>871</v>
      </c>
      <c r="I164" s="103"/>
      <c r="J164" s="31">
        <f t="shared" si="105"/>
        <v>95.5</v>
      </c>
      <c r="K164" s="32">
        <v>1267</v>
      </c>
      <c r="M164" s="5">
        <f t="shared" si="106"/>
        <v>9.109999999999966</v>
      </c>
      <c r="N164" s="6">
        <f t="shared" si="107"/>
        <v>746</v>
      </c>
      <c r="P164" s="19">
        <f t="shared" si="96"/>
        <v>332.19999999999817</v>
      </c>
      <c r="Q164" s="21">
        <f t="shared" si="97"/>
        <v>1431</v>
      </c>
      <c r="R164" s="12">
        <f t="shared" si="87"/>
        <v>5</v>
      </c>
      <c r="S164" s="11" t="s">
        <v>9</v>
      </c>
      <c r="T164" s="13">
        <f t="shared" si="88"/>
        <v>32.19999999999817</v>
      </c>
    </row>
    <row r="165" spans="1:20" ht="12.75">
      <c r="A165" s="19">
        <f>A164+0.2</f>
        <v>284.4</v>
      </c>
      <c r="B165" s="21">
        <f t="shared" si="109"/>
        <v>1098</v>
      </c>
      <c r="C165" s="12">
        <f t="shared" si="110"/>
        <v>4</v>
      </c>
      <c r="D165" s="11" t="s">
        <v>9</v>
      </c>
      <c r="E165" s="13">
        <f t="shared" si="111"/>
        <v>44.39999999999998</v>
      </c>
      <c r="G165" s="5">
        <f aca="true" t="shared" si="112" ref="G165:G180">G164+0.01</f>
        <v>4.609999999999966</v>
      </c>
      <c r="H165" s="6">
        <f aca="true" t="shared" si="113" ref="H165:H179">H164+3</f>
        <v>874</v>
      </c>
      <c r="I165" s="103"/>
      <c r="J165" s="31">
        <f aca="true" t="shared" si="114" ref="J165:J180">J164+0.5</f>
        <v>96</v>
      </c>
      <c r="K165" s="32">
        <f t="shared" si="108"/>
        <v>1272</v>
      </c>
      <c r="M165" s="5">
        <f aca="true" t="shared" si="115" ref="M165:M180">M164+0.01</f>
        <v>9.119999999999965</v>
      </c>
      <c r="N165" s="6">
        <f t="shared" si="107"/>
        <v>744</v>
      </c>
      <c r="P165" s="19">
        <f t="shared" si="96"/>
        <v>332.39999999999816</v>
      </c>
      <c r="Q165" s="21">
        <f t="shared" si="97"/>
        <v>1430</v>
      </c>
      <c r="R165" s="12">
        <f t="shared" si="87"/>
        <v>5</v>
      </c>
      <c r="S165" s="11" t="s">
        <v>9</v>
      </c>
      <c r="T165" s="13">
        <f t="shared" si="88"/>
        <v>32.39999999999816</v>
      </c>
    </row>
    <row r="166" spans="1:20" ht="12.75">
      <c r="A166" s="19">
        <f aca="true" t="shared" si="116" ref="A166:A180">A165+0.2</f>
        <v>284.59999999999997</v>
      </c>
      <c r="B166" s="21">
        <f t="shared" si="109"/>
        <v>1097</v>
      </c>
      <c r="C166" s="12">
        <f t="shared" si="110"/>
        <v>4</v>
      </c>
      <c r="D166" s="11" t="s">
        <v>9</v>
      </c>
      <c r="E166" s="13">
        <f t="shared" si="111"/>
        <v>44.599999999999966</v>
      </c>
      <c r="G166" s="5">
        <f t="shared" si="112"/>
        <v>4.6199999999999655</v>
      </c>
      <c r="H166" s="6">
        <v>876</v>
      </c>
      <c r="I166" s="103"/>
      <c r="J166" s="31">
        <f t="shared" si="114"/>
        <v>96.5</v>
      </c>
      <c r="K166" s="32">
        <v>1276</v>
      </c>
      <c r="M166" s="5">
        <f t="shared" si="115"/>
        <v>9.129999999999965</v>
      </c>
      <c r="N166" s="6">
        <f t="shared" si="107"/>
        <v>742</v>
      </c>
      <c r="P166" s="19">
        <f t="shared" si="96"/>
        <v>332.59999999999815</v>
      </c>
      <c r="Q166" s="21">
        <v>1428</v>
      </c>
      <c r="R166" s="12">
        <f t="shared" si="87"/>
        <v>5</v>
      </c>
      <c r="S166" s="11" t="s">
        <v>9</v>
      </c>
      <c r="T166" s="13">
        <f t="shared" si="88"/>
        <v>32.59999999999815</v>
      </c>
    </row>
    <row r="167" spans="1:20" ht="12.75">
      <c r="A167" s="19">
        <f t="shared" si="116"/>
        <v>284.79999999999995</v>
      </c>
      <c r="B167" s="21">
        <f t="shared" si="109"/>
        <v>1096</v>
      </c>
      <c r="C167" s="12">
        <f t="shared" si="110"/>
        <v>4</v>
      </c>
      <c r="D167" s="11" t="s">
        <v>9</v>
      </c>
      <c r="E167" s="13">
        <f t="shared" si="111"/>
        <v>44.799999999999955</v>
      </c>
      <c r="G167" s="5">
        <f t="shared" si="112"/>
        <v>4.629999999999965</v>
      </c>
      <c r="H167" s="6">
        <f t="shared" si="113"/>
        <v>879</v>
      </c>
      <c r="I167" s="103"/>
      <c r="J167" s="31">
        <f t="shared" si="114"/>
        <v>97</v>
      </c>
      <c r="K167" s="32">
        <f t="shared" si="108"/>
        <v>1281</v>
      </c>
      <c r="M167" s="5">
        <f t="shared" si="115"/>
        <v>9.139999999999965</v>
      </c>
      <c r="N167" s="6">
        <v>739</v>
      </c>
      <c r="P167" s="19">
        <f t="shared" si="96"/>
        <v>332.79999999999814</v>
      </c>
      <c r="Q167" s="21">
        <f t="shared" si="97"/>
        <v>1427</v>
      </c>
      <c r="R167" s="12">
        <f t="shared" si="87"/>
        <v>5</v>
      </c>
      <c r="S167" s="11" t="s">
        <v>9</v>
      </c>
      <c r="T167" s="13">
        <f t="shared" si="88"/>
        <v>32.799999999998136</v>
      </c>
    </row>
    <row r="168" spans="1:20" ht="12.75">
      <c r="A168" s="19">
        <v>284.9</v>
      </c>
      <c r="B168" s="21">
        <f t="shared" si="109"/>
        <v>1095</v>
      </c>
      <c r="C168" s="12">
        <f t="shared" si="110"/>
        <v>4</v>
      </c>
      <c r="D168" s="11" t="s">
        <v>9</v>
      </c>
      <c r="E168" s="13">
        <f t="shared" si="111"/>
        <v>44.89999999999998</v>
      </c>
      <c r="G168" s="5">
        <f t="shared" si="112"/>
        <v>4.639999999999965</v>
      </c>
      <c r="H168" s="6">
        <v>881</v>
      </c>
      <c r="I168" s="103"/>
      <c r="J168" s="31">
        <f t="shared" si="114"/>
        <v>97.5</v>
      </c>
      <c r="K168" s="32">
        <f t="shared" si="108"/>
        <v>1286</v>
      </c>
      <c r="M168" s="5">
        <f t="shared" si="115"/>
        <v>9.149999999999965</v>
      </c>
      <c r="N168" s="6">
        <f t="shared" si="107"/>
        <v>737</v>
      </c>
      <c r="P168" s="19">
        <f t="shared" si="96"/>
        <v>332.9999999999981</v>
      </c>
      <c r="Q168" s="21">
        <f t="shared" si="97"/>
        <v>1426</v>
      </c>
      <c r="R168" s="12">
        <f t="shared" si="87"/>
        <v>5</v>
      </c>
      <c r="S168" s="11" t="s">
        <v>9</v>
      </c>
      <c r="T168" s="13">
        <f t="shared" si="88"/>
        <v>32.999999999998124</v>
      </c>
    </row>
    <row r="169" spans="1:20" ht="12.75">
      <c r="A169" s="19">
        <f t="shared" si="116"/>
        <v>285.09999999999997</v>
      </c>
      <c r="B169" s="21">
        <f t="shared" si="109"/>
        <v>1094</v>
      </c>
      <c r="C169" s="12">
        <f t="shared" si="110"/>
        <v>4</v>
      </c>
      <c r="D169" s="11" t="s">
        <v>9</v>
      </c>
      <c r="E169" s="13">
        <f t="shared" si="111"/>
        <v>45.099999999999966</v>
      </c>
      <c r="G169" s="5">
        <f t="shared" si="112"/>
        <v>4.649999999999965</v>
      </c>
      <c r="H169" s="6">
        <f t="shared" si="113"/>
        <v>884</v>
      </c>
      <c r="I169" s="103"/>
      <c r="J169" s="31">
        <f t="shared" si="114"/>
        <v>98</v>
      </c>
      <c r="K169" s="32">
        <v>1290</v>
      </c>
      <c r="M169" s="5">
        <f t="shared" si="115"/>
        <v>9.159999999999965</v>
      </c>
      <c r="N169" s="6">
        <f t="shared" si="107"/>
        <v>735</v>
      </c>
      <c r="P169" s="19">
        <f t="shared" si="96"/>
        <v>333.1999999999981</v>
      </c>
      <c r="Q169" s="21">
        <f t="shared" si="97"/>
        <v>1425</v>
      </c>
      <c r="R169" s="12">
        <f t="shared" si="87"/>
        <v>5</v>
      </c>
      <c r="S169" s="11" t="s">
        <v>9</v>
      </c>
      <c r="T169" s="13">
        <f t="shared" si="88"/>
        <v>33.19999999999811</v>
      </c>
    </row>
    <row r="170" spans="1:20" ht="12.75">
      <c r="A170" s="19">
        <f t="shared" si="116"/>
        <v>285.29999999999995</v>
      </c>
      <c r="B170" s="21">
        <f t="shared" si="109"/>
        <v>1093</v>
      </c>
      <c r="C170" s="12">
        <f t="shared" si="110"/>
        <v>4</v>
      </c>
      <c r="D170" s="11" t="s">
        <v>9</v>
      </c>
      <c r="E170" s="13">
        <f t="shared" si="111"/>
        <v>45.299999999999955</v>
      </c>
      <c r="G170" s="5">
        <f t="shared" si="112"/>
        <v>4.659999999999965</v>
      </c>
      <c r="H170" s="6">
        <v>886</v>
      </c>
      <c r="I170" s="103"/>
      <c r="J170" s="31">
        <f t="shared" si="114"/>
        <v>98.5</v>
      </c>
      <c r="K170" s="32">
        <f t="shared" si="108"/>
        <v>1295</v>
      </c>
      <c r="M170" s="5">
        <f t="shared" si="115"/>
        <v>9.169999999999964</v>
      </c>
      <c r="N170" s="6">
        <f t="shared" si="107"/>
        <v>733</v>
      </c>
      <c r="P170" s="19">
        <f t="shared" si="96"/>
        <v>333.3999999999981</v>
      </c>
      <c r="Q170" s="21">
        <v>1423</v>
      </c>
      <c r="R170" s="12">
        <f t="shared" si="87"/>
        <v>5</v>
      </c>
      <c r="S170" s="11" t="s">
        <v>9</v>
      </c>
      <c r="T170" s="13">
        <f t="shared" si="88"/>
        <v>33.3999999999981</v>
      </c>
    </row>
    <row r="171" spans="1:20" ht="12.75">
      <c r="A171" s="19">
        <f t="shared" si="116"/>
        <v>285.49999999999994</v>
      </c>
      <c r="B171" s="21">
        <f t="shared" si="109"/>
        <v>1092</v>
      </c>
      <c r="C171" s="12">
        <f t="shared" si="110"/>
        <v>4</v>
      </c>
      <c r="D171" s="11" t="s">
        <v>9</v>
      </c>
      <c r="E171" s="13">
        <f t="shared" si="111"/>
        <v>45.49999999999994</v>
      </c>
      <c r="G171" s="5">
        <f t="shared" si="112"/>
        <v>4.669999999999964</v>
      </c>
      <c r="H171" s="6">
        <f t="shared" si="113"/>
        <v>889</v>
      </c>
      <c r="I171" s="103"/>
      <c r="J171" s="31">
        <f t="shared" si="114"/>
        <v>99</v>
      </c>
      <c r="K171" s="32">
        <v>1299</v>
      </c>
      <c r="M171" s="5">
        <f t="shared" si="115"/>
        <v>9.179999999999964</v>
      </c>
      <c r="N171" s="6">
        <v>730</v>
      </c>
      <c r="P171" s="19">
        <f t="shared" si="96"/>
        <v>333.5999999999981</v>
      </c>
      <c r="Q171" s="21">
        <f t="shared" si="97"/>
        <v>1422</v>
      </c>
      <c r="R171" s="12">
        <f t="shared" si="87"/>
        <v>5</v>
      </c>
      <c r="S171" s="11" t="s">
        <v>9</v>
      </c>
      <c r="T171" s="13">
        <f t="shared" si="88"/>
        <v>33.59999999999809</v>
      </c>
    </row>
    <row r="172" spans="1:20" ht="12.75">
      <c r="A172" s="19">
        <v>285.6</v>
      </c>
      <c r="B172" s="21">
        <f t="shared" si="109"/>
        <v>1091</v>
      </c>
      <c r="C172" s="12">
        <f t="shared" si="110"/>
        <v>4</v>
      </c>
      <c r="D172" s="11" t="s">
        <v>9</v>
      </c>
      <c r="E172" s="13">
        <f t="shared" si="111"/>
        <v>45.60000000000002</v>
      </c>
      <c r="G172" s="5">
        <f t="shared" si="112"/>
        <v>4.679999999999964</v>
      </c>
      <c r="H172" s="6">
        <v>891</v>
      </c>
      <c r="I172" s="103"/>
      <c r="J172" s="31">
        <f t="shared" si="114"/>
        <v>99.5</v>
      </c>
      <c r="K172" s="32">
        <f t="shared" si="108"/>
        <v>1304</v>
      </c>
      <c r="M172" s="5">
        <f t="shared" si="115"/>
        <v>9.189999999999964</v>
      </c>
      <c r="N172" s="6">
        <f aca="true" t="shared" si="117" ref="N172:N186">N171-2</f>
        <v>728</v>
      </c>
      <c r="P172" s="19">
        <f t="shared" si="96"/>
        <v>333.7999999999981</v>
      </c>
      <c r="Q172" s="21">
        <f t="shared" si="97"/>
        <v>1421</v>
      </c>
      <c r="R172" s="12">
        <f t="shared" si="87"/>
        <v>5</v>
      </c>
      <c r="S172" s="11" t="s">
        <v>9</v>
      </c>
      <c r="T172" s="13">
        <f t="shared" si="88"/>
        <v>33.79999999999808</v>
      </c>
    </row>
    <row r="173" spans="1:20" ht="12.75">
      <c r="A173" s="19">
        <f t="shared" si="116"/>
        <v>285.8</v>
      </c>
      <c r="B173" s="21">
        <f t="shared" si="109"/>
        <v>1090</v>
      </c>
      <c r="C173" s="12">
        <f t="shared" si="110"/>
        <v>4</v>
      </c>
      <c r="D173" s="11" t="s">
        <v>9</v>
      </c>
      <c r="E173" s="13">
        <f t="shared" si="111"/>
        <v>45.80000000000001</v>
      </c>
      <c r="G173" s="5">
        <f t="shared" si="112"/>
        <v>4.689999999999964</v>
      </c>
      <c r="H173" s="6">
        <f t="shared" si="113"/>
        <v>894</v>
      </c>
      <c r="I173" s="103"/>
      <c r="J173" s="31">
        <f t="shared" si="114"/>
        <v>100</v>
      </c>
      <c r="K173" s="32">
        <f t="shared" si="108"/>
        <v>1309</v>
      </c>
      <c r="M173" s="5">
        <f t="shared" si="115"/>
        <v>9.199999999999964</v>
      </c>
      <c r="N173" s="6">
        <f t="shared" si="117"/>
        <v>726</v>
      </c>
      <c r="P173" s="19">
        <f t="shared" si="96"/>
        <v>333.99999999999807</v>
      </c>
      <c r="Q173" s="21">
        <f t="shared" si="97"/>
        <v>1420</v>
      </c>
      <c r="R173" s="12">
        <f t="shared" si="87"/>
        <v>5</v>
      </c>
      <c r="S173" s="11" t="s">
        <v>9</v>
      </c>
      <c r="T173" s="13">
        <f t="shared" si="88"/>
        <v>33.99999999999807</v>
      </c>
    </row>
    <row r="174" spans="1:20" ht="12.75">
      <c r="A174" s="19">
        <v>285.9</v>
      </c>
      <c r="B174" s="21">
        <f t="shared" si="109"/>
        <v>1089</v>
      </c>
      <c r="C174" s="12">
        <f t="shared" si="110"/>
        <v>4</v>
      </c>
      <c r="D174" s="11" t="s">
        <v>9</v>
      </c>
      <c r="E174" s="13">
        <f t="shared" si="111"/>
        <v>45.89999999999998</v>
      </c>
      <c r="G174" s="5">
        <f t="shared" si="112"/>
        <v>4.699999999999964</v>
      </c>
      <c r="H174" s="6">
        <v>896</v>
      </c>
      <c r="I174" s="103"/>
      <c r="J174" s="31">
        <f t="shared" si="114"/>
        <v>100.5</v>
      </c>
      <c r="K174" s="32">
        <v>1313</v>
      </c>
      <c r="M174" s="5">
        <f t="shared" si="115"/>
        <v>9.209999999999964</v>
      </c>
      <c r="N174" s="6">
        <f t="shared" si="117"/>
        <v>724</v>
      </c>
      <c r="P174" s="19">
        <f t="shared" si="96"/>
        <v>334.19999999999806</v>
      </c>
      <c r="Q174" s="21">
        <f t="shared" si="97"/>
        <v>1419</v>
      </c>
      <c r="R174" s="12">
        <f t="shared" si="87"/>
        <v>5</v>
      </c>
      <c r="S174" s="11" t="s">
        <v>9</v>
      </c>
      <c r="T174" s="13">
        <f t="shared" si="88"/>
        <v>34.199999999998056</v>
      </c>
    </row>
    <row r="175" spans="1:20" ht="12.75">
      <c r="A175" s="19">
        <f t="shared" si="116"/>
        <v>286.09999999999997</v>
      </c>
      <c r="B175" s="21">
        <f t="shared" si="109"/>
        <v>1088</v>
      </c>
      <c r="C175" s="12">
        <f t="shared" si="110"/>
        <v>4</v>
      </c>
      <c r="D175" s="11" t="s">
        <v>9</v>
      </c>
      <c r="E175" s="13">
        <f t="shared" si="111"/>
        <v>46.099999999999966</v>
      </c>
      <c r="G175" s="5">
        <f t="shared" si="112"/>
        <v>4.7099999999999635</v>
      </c>
      <c r="H175" s="6">
        <f t="shared" si="113"/>
        <v>899</v>
      </c>
      <c r="I175" s="103"/>
      <c r="J175" s="31">
        <f t="shared" si="114"/>
        <v>101</v>
      </c>
      <c r="K175" s="32">
        <f>K174+5</f>
        <v>1318</v>
      </c>
      <c r="M175" s="5">
        <f t="shared" si="115"/>
        <v>9.219999999999963</v>
      </c>
      <c r="N175" s="6">
        <f t="shared" si="117"/>
        <v>722</v>
      </c>
      <c r="P175" s="19">
        <f t="shared" si="96"/>
        <v>334.39999999999804</v>
      </c>
      <c r="Q175" s="21">
        <v>1417</v>
      </c>
      <c r="R175" s="12">
        <f t="shared" si="87"/>
        <v>5</v>
      </c>
      <c r="S175" s="11" t="s">
        <v>9</v>
      </c>
      <c r="T175" s="13">
        <f t="shared" si="88"/>
        <v>34.399999999998045</v>
      </c>
    </row>
    <row r="176" spans="1:20" ht="12.75">
      <c r="A176" s="19">
        <f t="shared" si="116"/>
        <v>286.29999999999995</v>
      </c>
      <c r="B176" s="21">
        <f t="shared" si="109"/>
        <v>1087</v>
      </c>
      <c r="C176" s="12">
        <f t="shared" si="110"/>
        <v>4</v>
      </c>
      <c r="D176" s="11" t="s">
        <v>9</v>
      </c>
      <c r="E176" s="13">
        <f t="shared" si="111"/>
        <v>46.299999999999955</v>
      </c>
      <c r="G176" s="5">
        <f t="shared" si="112"/>
        <v>4.719999999999963</v>
      </c>
      <c r="H176" s="6">
        <v>901</v>
      </c>
      <c r="I176" s="103"/>
      <c r="J176" s="31">
        <f t="shared" si="114"/>
        <v>101.5</v>
      </c>
      <c r="K176" s="32">
        <v>1322</v>
      </c>
      <c r="M176" s="5">
        <f t="shared" si="115"/>
        <v>9.229999999999963</v>
      </c>
      <c r="N176" s="6">
        <v>719</v>
      </c>
      <c r="P176" s="19">
        <f t="shared" si="96"/>
        <v>334.59999999999803</v>
      </c>
      <c r="Q176" s="21">
        <f t="shared" si="97"/>
        <v>1416</v>
      </c>
      <c r="R176" s="12">
        <f t="shared" si="87"/>
        <v>5</v>
      </c>
      <c r="S176" s="11" t="s">
        <v>9</v>
      </c>
      <c r="T176" s="13">
        <f t="shared" si="88"/>
        <v>34.59999999999803</v>
      </c>
    </row>
    <row r="177" spans="1:20" ht="12.75">
      <c r="A177" s="19">
        <v>286.4</v>
      </c>
      <c r="B177" s="21">
        <f t="shared" si="109"/>
        <v>1086</v>
      </c>
      <c r="C177" s="12">
        <f t="shared" si="110"/>
        <v>4</v>
      </c>
      <c r="D177" s="11" t="s">
        <v>9</v>
      </c>
      <c r="E177" s="13">
        <f t="shared" si="111"/>
        <v>46.39999999999998</v>
      </c>
      <c r="G177" s="5">
        <f t="shared" si="112"/>
        <v>4.729999999999963</v>
      </c>
      <c r="H177" s="6">
        <f t="shared" si="113"/>
        <v>904</v>
      </c>
      <c r="I177" s="103"/>
      <c r="J177" s="31">
        <f t="shared" si="114"/>
        <v>102</v>
      </c>
      <c r="K177" s="32">
        <f>K176+5</f>
        <v>1327</v>
      </c>
      <c r="M177" s="5">
        <f t="shared" si="115"/>
        <v>9.239999999999963</v>
      </c>
      <c r="N177" s="6">
        <f t="shared" si="117"/>
        <v>717</v>
      </c>
      <c r="P177" s="19">
        <f t="shared" si="96"/>
        <v>334.799999999998</v>
      </c>
      <c r="Q177" s="21">
        <f t="shared" si="97"/>
        <v>1415</v>
      </c>
      <c r="R177" s="12">
        <f t="shared" si="87"/>
        <v>5</v>
      </c>
      <c r="S177" s="11" t="s">
        <v>9</v>
      </c>
      <c r="T177" s="13">
        <f t="shared" si="88"/>
        <v>34.79999999999802</v>
      </c>
    </row>
    <row r="178" spans="1:20" ht="12.75">
      <c r="A178" s="19">
        <f t="shared" si="116"/>
        <v>286.59999999999997</v>
      </c>
      <c r="B178" s="21">
        <f t="shared" si="109"/>
        <v>1085</v>
      </c>
      <c r="C178" s="12">
        <f t="shared" si="110"/>
        <v>4</v>
      </c>
      <c r="D178" s="11" t="s">
        <v>9</v>
      </c>
      <c r="E178" s="13">
        <f t="shared" si="111"/>
        <v>46.599999999999966</v>
      </c>
      <c r="G178" s="5">
        <f t="shared" si="112"/>
        <v>4.739999999999963</v>
      </c>
      <c r="H178" s="6">
        <v>906</v>
      </c>
      <c r="I178" s="103"/>
      <c r="J178" s="31">
        <f t="shared" si="114"/>
        <v>102.5</v>
      </c>
      <c r="K178" s="32">
        <v>1331</v>
      </c>
      <c r="M178" s="5">
        <f t="shared" si="115"/>
        <v>9.249999999999963</v>
      </c>
      <c r="N178" s="6">
        <f t="shared" si="117"/>
        <v>715</v>
      </c>
      <c r="P178" s="19">
        <f t="shared" si="96"/>
        <v>334.999999999998</v>
      </c>
      <c r="Q178" s="21">
        <f t="shared" si="97"/>
        <v>1414</v>
      </c>
      <c r="R178" s="12">
        <f t="shared" si="87"/>
        <v>5</v>
      </c>
      <c r="S178" s="11" t="s">
        <v>9</v>
      </c>
      <c r="T178" s="13">
        <f t="shared" si="88"/>
        <v>34.99999999999801</v>
      </c>
    </row>
    <row r="179" spans="1:20" ht="12.75">
      <c r="A179" s="19">
        <v>286.7</v>
      </c>
      <c r="B179" s="21">
        <f t="shared" si="109"/>
        <v>1084</v>
      </c>
      <c r="C179" s="12">
        <f t="shared" si="110"/>
        <v>4</v>
      </c>
      <c r="D179" s="11" t="s">
        <v>9</v>
      </c>
      <c r="E179" s="13">
        <f t="shared" si="111"/>
        <v>46.69999999999999</v>
      </c>
      <c r="G179" s="5">
        <f t="shared" si="112"/>
        <v>4.749999999999963</v>
      </c>
      <c r="H179" s="6">
        <f t="shared" si="113"/>
        <v>909</v>
      </c>
      <c r="I179" s="103"/>
      <c r="J179" s="31">
        <f t="shared" si="114"/>
        <v>103</v>
      </c>
      <c r="K179" s="32">
        <f>K178+5</f>
        <v>1336</v>
      </c>
      <c r="M179" s="5">
        <f t="shared" si="115"/>
        <v>9.259999999999962</v>
      </c>
      <c r="N179" s="6">
        <f t="shared" si="117"/>
        <v>713</v>
      </c>
      <c r="P179" s="19">
        <f t="shared" si="96"/>
        <v>335.199999999998</v>
      </c>
      <c r="Q179" s="21">
        <v>1412</v>
      </c>
      <c r="R179" s="12">
        <f t="shared" si="87"/>
        <v>5</v>
      </c>
      <c r="S179" s="11" t="s">
        <v>9</v>
      </c>
      <c r="T179" s="13">
        <f t="shared" si="88"/>
        <v>35.199999999998</v>
      </c>
    </row>
    <row r="180" spans="1:20" ht="12.75">
      <c r="A180" s="19">
        <f t="shared" si="116"/>
        <v>286.9</v>
      </c>
      <c r="B180" s="21">
        <f aca="true" t="shared" si="118" ref="B180:B195">B179-1</f>
        <v>1083</v>
      </c>
      <c r="C180" s="12">
        <f aca="true" t="shared" si="119" ref="C180:C195">INT(A180/60)</f>
        <v>4</v>
      </c>
      <c r="D180" s="11" t="s">
        <v>9</v>
      </c>
      <c r="E180" s="13">
        <f aca="true" t="shared" si="120" ref="E180:E195">MOD(A180,60)</f>
        <v>46.89999999999998</v>
      </c>
      <c r="G180" s="5">
        <f t="shared" si="112"/>
        <v>4.7599999999999625</v>
      </c>
      <c r="H180" s="6">
        <v>911</v>
      </c>
      <c r="I180" s="103"/>
      <c r="J180" s="31">
        <f t="shared" si="114"/>
        <v>103.5</v>
      </c>
      <c r="K180" s="32">
        <f>K179+4</f>
        <v>1340</v>
      </c>
      <c r="M180" s="5">
        <f t="shared" si="115"/>
        <v>9.269999999999962</v>
      </c>
      <c r="N180" s="6">
        <f t="shared" si="117"/>
        <v>711</v>
      </c>
      <c r="P180" s="19">
        <f t="shared" si="96"/>
        <v>335.399999999998</v>
      </c>
      <c r="Q180" s="21">
        <f t="shared" si="97"/>
        <v>1411</v>
      </c>
      <c r="R180" s="12">
        <f t="shared" si="87"/>
        <v>5</v>
      </c>
      <c r="S180" s="11" t="s">
        <v>9</v>
      </c>
      <c r="T180" s="13">
        <f t="shared" si="88"/>
        <v>35.39999999999799</v>
      </c>
    </row>
    <row r="181" spans="1:20" ht="12.75">
      <c r="A181" s="19">
        <v>287</v>
      </c>
      <c r="B181" s="21">
        <f t="shared" si="118"/>
        <v>1082</v>
      </c>
      <c r="C181" s="12">
        <f t="shared" si="119"/>
        <v>4</v>
      </c>
      <c r="D181" s="11" t="s">
        <v>9</v>
      </c>
      <c r="E181" s="13">
        <f t="shared" si="120"/>
        <v>47</v>
      </c>
      <c r="G181" s="5">
        <f aca="true" t="shared" si="121" ref="G181:G196">G180+0.01</f>
        <v>4.769999999999962</v>
      </c>
      <c r="H181" s="6">
        <f aca="true" t="shared" si="122" ref="H181:H195">H180+3</f>
        <v>914</v>
      </c>
      <c r="I181" s="103"/>
      <c r="J181" s="31">
        <f aca="true" t="shared" si="123" ref="J181:J193">J180+0.5</f>
        <v>104</v>
      </c>
      <c r="K181" s="32">
        <v>1345</v>
      </c>
      <c r="M181" s="5">
        <f aca="true" t="shared" si="124" ref="M181:M196">M180+0.01</f>
        <v>9.279999999999962</v>
      </c>
      <c r="N181" s="6">
        <v>708</v>
      </c>
      <c r="P181" s="19">
        <f t="shared" si="96"/>
        <v>335.599999999998</v>
      </c>
      <c r="Q181" s="21">
        <f t="shared" si="97"/>
        <v>1410</v>
      </c>
      <c r="R181" s="12">
        <f t="shared" si="87"/>
        <v>5</v>
      </c>
      <c r="S181" s="11" t="s">
        <v>9</v>
      </c>
      <c r="T181" s="13">
        <f t="shared" si="88"/>
        <v>35.599999999997976</v>
      </c>
    </row>
    <row r="182" spans="1:20" ht="12.75">
      <c r="A182" s="19">
        <f aca="true" t="shared" si="125" ref="A182:A197">A181+0.2</f>
        <v>287.2</v>
      </c>
      <c r="B182" s="21">
        <f t="shared" si="118"/>
        <v>1081</v>
      </c>
      <c r="C182" s="12">
        <f t="shared" si="119"/>
        <v>4</v>
      </c>
      <c r="D182" s="11" t="s">
        <v>9</v>
      </c>
      <c r="E182" s="13">
        <f t="shared" si="120"/>
        <v>47.19999999999999</v>
      </c>
      <c r="G182" s="5">
        <f t="shared" si="121"/>
        <v>4.779999999999962</v>
      </c>
      <c r="H182" s="6">
        <v>916</v>
      </c>
      <c r="I182" s="103"/>
      <c r="J182" s="31">
        <f t="shared" si="123"/>
        <v>104.5</v>
      </c>
      <c r="K182" s="32">
        <f aca="true" t="shared" si="126" ref="K182:K187">K181+4</f>
        <v>1349</v>
      </c>
      <c r="M182" s="5">
        <f t="shared" si="124"/>
        <v>9.289999999999962</v>
      </c>
      <c r="N182" s="6">
        <f t="shared" si="117"/>
        <v>706</v>
      </c>
      <c r="P182" s="19">
        <f t="shared" si="96"/>
        <v>335.79999999999797</v>
      </c>
      <c r="Q182" s="21">
        <f t="shared" si="97"/>
        <v>1409</v>
      </c>
      <c r="R182" s="12">
        <f t="shared" si="87"/>
        <v>5</v>
      </c>
      <c r="S182" s="11" t="s">
        <v>9</v>
      </c>
      <c r="T182" s="13">
        <f t="shared" si="88"/>
        <v>35.799999999997965</v>
      </c>
    </row>
    <row r="183" spans="1:20" ht="12.75">
      <c r="A183" s="19">
        <f t="shared" si="125"/>
        <v>287.4</v>
      </c>
      <c r="B183" s="21">
        <f t="shared" si="118"/>
        <v>1080</v>
      </c>
      <c r="C183" s="12">
        <f t="shared" si="119"/>
        <v>4</v>
      </c>
      <c r="D183" s="11" t="s">
        <v>9</v>
      </c>
      <c r="E183" s="13">
        <f t="shared" si="120"/>
        <v>47.39999999999998</v>
      </c>
      <c r="G183" s="5">
        <f t="shared" si="121"/>
        <v>4.789999999999962</v>
      </c>
      <c r="H183" s="6">
        <f t="shared" si="122"/>
        <v>919</v>
      </c>
      <c r="I183" s="103"/>
      <c r="J183" s="31">
        <f t="shared" si="123"/>
        <v>105</v>
      </c>
      <c r="K183" s="32">
        <f t="shared" si="126"/>
        <v>1353</v>
      </c>
      <c r="M183" s="5">
        <f t="shared" si="124"/>
        <v>9.299999999999962</v>
      </c>
      <c r="N183" s="6">
        <f t="shared" si="117"/>
        <v>704</v>
      </c>
      <c r="P183" s="19">
        <f t="shared" si="96"/>
        <v>335.99999999999795</v>
      </c>
      <c r="Q183" s="21">
        <f t="shared" si="97"/>
        <v>1408</v>
      </c>
      <c r="R183" s="12">
        <f t="shared" si="87"/>
        <v>5</v>
      </c>
      <c r="S183" s="11" t="s">
        <v>9</v>
      </c>
      <c r="T183" s="13">
        <f t="shared" si="88"/>
        <v>35.999999999997954</v>
      </c>
    </row>
    <row r="184" spans="1:20" ht="12.75">
      <c r="A184" s="19">
        <v>287.5</v>
      </c>
      <c r="B184" s="21">
        <f t="shared" si="118"/>
        <v>1079</v>
      </c>
      <c r="C184" s="12">
        <f t="shared" si="119"/>
        <v>4</v>
      </c>
      <c r="D184" s="11" t="s">
        <v>9</v>
      </c>
      <c r="E184" s="13">
        <f t="shared" si="120"/>
        <v>47.5</v>
      </c>
      <c r="G184" s="5">
        <f t="shared" si="121"/>
        <v>4.799999999999962</v>
      </c>
      <c r="H184" s="6">
        <v>921</v>
      </c>
      <c r="I184" s="103"/>
      <c r="J184" s="31">
        <f t="shared" si="123"/>
        <v>105.5</v>
      </c>
      <c r="K184" s="32">
        <v>1358</v>
      </c>
      <c r="M184" s="5">
        <f t="shared" si="124"/>
        <v>9.309999999999961</v>
      </c>
      <c r="N184" s="6">
        <f t="shared" si="117"/>
        <v>702</v>
      </c>
      <c r="P184" s="19">
        <f t="shared" si="96"/>
        <v>336.19999999999794</v>
      </c>
      <c r="Q184" s="21">
        <v>1406</v>
      </c>
      <c r="R184" s="12">
        <f t="shared" si="87"/>
        <v>5</v>
      </c>
      <c r="S184" s="11" t="s">
        <v>9</v>
      </c>
      <c r="T184" s="13">
        <f t="shared" si="88"/>
        <v>36.19999999999794</v>
      </c>
    </row>
    <row r="185" spans="1:20" ht="12.75">
      <c r="A185" s="19">
        <f t="shared" si="125"/>
        <v>287.7</v>
      </c>
      <c r="B185" s="21">
        <f t="shared" si="118"/>
        <v>1078</v>
      </c>
      <c r="C185" s="12">
        <f t="shared" si="119"/>
        <v>4</v>
      </c>
      <c r="D185" s="11" t="s">
        <v>9</v>
      </c>
      <c r="E185" s="13">
        <f t="shared" si="120"/>
        <v>47.69999999999999</v>
      </c>
      <c r="G185" s="5">
        <f t="shared" si="121"/>
        <v>4.809999999999961</v>
      </c>
      <c r="H185" s="6">
        <f t="shared" si="122"/>
        <v>924</v>
      </c>
      <c r="I185" s="103"/>
      <c r="J185" s="31">
        <f t="shared" si="123"/>
        <v>106</v>
      </c>
      <c r="K185" s="32">
        <v>1362</v>
      </c>
      <c r="M185" s="5">
        <f t="shared" si="124"/>
        <v>9.319999999999961</v>
      </c>
      <c r="N185" s="6">
        <f t="shared" si="117"/>
        <v>700</v>
      </c>
      <c r="P185" s="19">
        <f t="shared" si="96"/>
        <v>336.39999999999793</v>
      </c>
      <c r="Q185" s="21">
        <f t="shared" si="97"/>
        <v>1405</v>
      </c>
      <c r="R185" s="12">
        <f t="shared" si="87"/>
        <v>5</v>
      </c>
      <c r="S185" s="11" t="s">
        <v>9</v>
      </c>
      <c r="T185" s="13">
        <f t="shared" si="88"/>
        <v>36.39999999999793</v>
      </c>
    </row>
    <row r="186" spans="1:20" ht="12.75">
      <c r="A186" s="19">
        <v>287.8</v>
      </c>
      <c r="B186" s="21">
        <f t="shared" si="118"/>
        <v>1077</v>
      </c>
      <c r="C186" s="12">
        <f t="shared" si="119"/>
        <v>4</v>
      </c>
      <c r="D186" s="11" t="s">
        <v>9</v>
      </c>
      <c r="E186" s="13">
        <f t="shared" si="120"/>
        <v>47.80000000000001</v>
      </c>
      <c r="G186" s="5">
        <f t="shared" si="121"/>
        <v>4.819999999999961</v>
      </c>
      <c r="H186" s="6">
        <v>926</v>
      </c>
      <c r="I186" s="103"/>
      <c r="J186" s="31">
        <f t="shared" si="123"/>
        <v>106.5</v>
      </c>
      <c r="K186" s="32">
        <v>1367</v>
      </c>
      <c r="M186" s="5">
        <f t="shared" si="124"/>
        <v>9.329999999999961</v>
      </c>
      <c r="N186" s="6">
        <f t="shared" si="117"/>
        <v>698</v>
      </c>
      <c r="P186" s="19">
        <f t="shared" si="96"/>
        <v>336.5999999999979</v>
      </c>
      <c r="Q186" s="21">
        <f t="shared" si="97"/>
        <v>1404</v>
      </c>
      <c r="R186" s="12">
        <f t="shared" si="87"/>
        <v>5</v>
      </c>
      <c r="S186" s="11" t="s">
        <v>9</v>
      </c>
      <c r="T186" s="13">
        <f t="shared" si="88"/>
        <v>36.59999999999792</v>
      </c>
    </row>
    <row r="187" spans="1:20" ht="12.75">
      <c r="A187" s="19">
        <f t="shared" si="125"/>
        <v>288</v>
      </c>
      <c r="B187" s="21">
        <f t="shared" si="118"/>
        <v>1076</v>
      </c>
      <c r="C187" s="12">
        <f t="shared" si="119"/>
        <v>4</v>
      </c>
      <c r="D187" s="11" t="s">
        <v>9</v>
      </c>
      <c r="E187" s="13">
        <f t="shared" si="120"/>
        <v>48</v>
      </c>
      <c r="G187" s="5">
        <f t="shared" si="121"/>
        <v>4.829999999999961</v>
      </c>
      <c r="H187" s="6">
        <f t="shared" si="122"/>
        <v>929</v>
      </c>
      <c r="I187" s="103"/>
      <c r="J187" s="31">
        <f t="shared" si="123"/>
        <v>107</v>
      </c>
      <c r="K187" s="32">
        <f t="shared" si="126"/>
        <v>1371</v>
      </c>
      <c r="M187" s="5">
        <f t="shared" si="124"/>
        <v>9.33999999999996</v>
      </c>
      <c r="N187" s="6">
        <v>695</v>
      </c>
      <c r="P187" s="19">
        <f t="shared" si="96"/>
        <v>336.7999999999979</v>
      </c>
      <c r="Q187" s="21">
        <f t="shared" si="97"/>
        <v>1403</v>
      </c>
      <c r="R187" s="12">
        <f t="shared" si="87"/>
        <v>5</v>
      </c>
      <c r="S187" s="11" t="s">
        <v>9</v>
      </c>
      <c r="T187" s="13">
        <f t="shared" si="88"/>
        <v>36.79999999999791</v>
      </c>
    </row>
    <row r="188" spans="1:20" ht="12.75">
      <c r="A188" s="19">
        <f t="shared" si="125"/>
        <v>288.2</v>
      </c>
      <c r="B188" s="21">
        <f t="shared" si="118"/>
        <v>1075</v>
      </c>
      <c r="C188" s="12">
        <f t="shared" si="119"/>
        <v>4</v>
      </c>
      <c r="D188" s="11" t="s">
        <v>9</v>
      </c>
      <c r="E188" s="13">
        <f t="shared" si="120"/>
        <v>48.19999999999999</v>
      </c>
      <c r="G188" s="5">
        <f t="shared" si="121"/>
        <v>4.839999999999961</v>
      </c>
      <c r="H188" s="6">
        <v>931</v>
      </c>
      <c r="I188" s="103"/>
      <c r="J188" s="31">
        <f t="shared" si="123"/>
        <v>107.5</v>
      </c>
      <c r="K188" s="32">
        <v>1376</v>
      </c>
      <c r="M188" s="5">
        <f t="shared" si="124"/>
        <v>9.34999999999996</v>
      </c>
      <c r="N188" s="6">
        <f aca="true" t="shared" si="127" ref="N188:N203">N187-2</f>
        <v>693</v>
      </c>
      <c r="P188" s="19">
        <f t="shared" si="96"/>
        <v>336.9999999999979</v>
      </c>
      <c r="Q188" s="21">
        <f t="shared" si="97"/>
        <v>1402</v>
      </c>
      <c r="R188" s="12">
        <f t="shared" si="87"/>
        <v>5</v>
      </c>
      <c r="S188" s="11" t="s">
        <v>9</v>
      </c>
      <c r="T188" s="13">
        <f t="shared" si="88"/>
        <v>36.9999999999979</v>
      </c>
    </row>
    <row r="189" spans="1:20" ht="12.75">
      <c r="A189" s="19">
        <f t="shared" si="125"/>
        <v>288.4</v>
      </c>
      <c r="B189" s="21">
        <f t="shared" si="118"/>
        <v>1074</v>
      </c>
      <c r="C189" s="12">
        <f t="shared" si="119"/>
        <v>4</v>
      </c>
      <c r="D189" s="11" t="s">
        <v>9</v>
      </c>
      <c r="E189" s="13">
        <f t="shared" si="120"/>
        <v>48.39999999999998</v>
      </c>
      <c r="G189" s="5">
        <f t="shared" si="121"/>
        <v>4.849999999999961</v>
      </c>
      <c r="H189" s="6">
        <f t="shared" si="122"/>
        <v>934</v>
      </c>
      <c r="I189" s="103"/>
      <c r="J189" s="31">
        <f t="shared" si="123"/>
        <v>108</v>
      </c>
      <c r="K189" s="32">
        <v>1380</v>
      </c>
      <c r="M189" s="5">
        <f t="shared" si="124"/>
        <v>9.35999999999996</v>
      </c>
      <c r="N189" s="6">
        <f t="shared" si="127"/>
        <v>691</v>
      </c>
      <c r="P189" s="19">
        <f t="shared" si="96"/>
        <v>337.1999999999979</v>
      </c>
      <c r="Q189" s="21">
        <v>1400</v>
      </c>
      <c r="R189" s="12">
        <f t="shared" si="87"/>
        <v>5</v>
      </c>
      <c r="S189" s="11" t="s">
        <v>9</v>
      </c>
      <c r="T189" s="13">
        <f t="shared" si="88"/>
        <v>37.199999999997885</v>
      </c>
    </row>
    <row r="190" spans="1:20" ht="12.75">
      <c r="A190" s="19">
        <f t="shared" si="125"/>
        <v>288.59999999999997</v>
      </c>
      <c r="B190" s="21">
        <f t="shared" si="118"/>
        <v>1073</v>
      </c>
      <c r="C190" s="12">
        <f t="shared" si="119"/>
        <v>4</v>
      </c>
      <c r="D190" s="11" t="s">
        <v>9</v>
      </c>
      <c r="E190" s="13">
        <f t="shared" si="120"/>
        <v>48.599999999999966</v>
      </c>
      <c r="G190" s="5">
        <f t="shared" si="121"/>
        <v>4.85999999999996</v>
      </c>
      <c r="H190" s="6">
        <v>936</v>
      </c>
      <c r="I190" s="103"/>
      <c r="J190" s="31">
        <f t="shared" si="123"/>
        <v>108.5</v>
      </c>
      <c r="K190" s="32">
        <v>1384</v>
      </c>
      <c r="M190" s="5">
        <f t="shared" si="124"/>
        <v>9.36999999999996</v>
      </c>
      <c r="N190" s="6">
        <f t="shared" si="127"/>
        <v>689</v>
      </c>
      <c r="P190" s="19">
        <f t="shared" si="96"/>
        <v>337.3999999999979</v>
      </c>
      <c r="Q190" s="21">
        <f t="shared" si="97"/>
        <v>1399</v>
      </c>
      <c r="R190" s="12">
        <f t="shared" si="87"/>
        <v>5</v>
      </c>
      <c r="S190" s="11" t="s">
        <v>9</v>
      </c>
      <c r="T190" s="13">
        <f t="shared" si="88"/>
        <v>37.399999999997874</v>
      </c>
    </row>
    <row r="191" spans="1:20" ht="12.75">
      <c r="A191" s="19">
        <f t="shared" si="125"/>
        <v>288.79999999999995</v>
      </c>
      <c r="B191" s="21">
        <f t="shared" si="118"/>
        <v>1072</v>
      </c>
      <c r="C191" s="12">
        <f t="shared" si="119"/>
        <v>4</v>
      </c>
      <c r="D191" s="11" t="s">
        <v>9</v>
      </c>
      <c r="E191" s="13">
        <f t="shared" si="120"/>
        <v>48.799999999999955</v>
      </c>
      <c r="G191" s="5">
        <f t="shared" si="121"/>
        <v>4.86999999999996</v>
      </c>
      <c r="H191" s="6">
        <f t="shared" si="122"/>
        <v>939</v>
      </c>
      <c r="I191" s="103"/>
      <c r="J191" s="31">
        <f t="shared" si="123"/>
        <v>109</v>
      </c>
      <c r="K191" s="32">
        <v>1389</v>
      </c>
      <c r="M191" s="5">
        <f t="shared" si="124"/>
        <v>9.37999999999996</v>
      </c>
      <c r="N191" s="6">
        <f t="shared" si="127"/>
        <v>687</v>
      </c>
      <c r="P191" s="19">
        <f t="shared" si="96"/>
        <v>337.59999999999786</v>
      </c>
      <c r="Q191" s="21">
        <f t="shared" si="97"/>
        <v>1398</v>
      </c>
      <c r="R191" s="12">
        <f t="shared" si="87"/>
        <v>5</v>
      </c>
      <c r="S191" s="11" t="s">
        <v>9</v>
      </c>
      <c r="T191" s="13">
        <f t="shared" si="88"/>
        <v>37.59999999999786</v>
      </c>
    </row>
    <row r="192" spans="1:20" ht="12.75">
      <c r="A192" s="19">
        <v>288.9</v>
      </c>
      <c r="B192" s="21">
        <f t="shared" si="118"/>
        <v>1071</v>
      </c>
      <c r="C192" s="12">
        <f t="shared" si="119"/>
        <v>4</v>
      </c>
      <c r="D192" s="11" t="s">
        <v>9</v>
      </c>
      <c r="E192" s="13">
        <f t="shared" si="120"/>
        <v>48.89999999999998</v>
      </c>
      <c r="G192" s="5">
        <f t="shared" si="121"/>
        <v>4.87999999999996</v>
      </c>
      <c r="H192" s="6">
        <v>941</v>
      </c>
      <c r="I192" s="103"/>
      <c r="J192" s="31">
        <f t="shared" si="123"/>
        <v>109.5</v>
      </c>
      <c r="K192" s="32">
        <v>1393</v>
      </c>
      <c r="M192" s="5">
        <f t="shared" si="124"/>
        <v>9.38999999999996</v>
      </c>
      <c r="N192" s="6">
        <f t="shared" si="127"/>
        <v>685</v>
      </c>
      <c r="P192" s="19">
        <f t="shared" si="96"/>
        <v>337.79999999999785</v>
      </c>
      <c r="Q192" s="21">
        <f t="shared" si="97"/>
        <v>1397</v>
      </c>
      <c r="R192" s="12">
        <f t="shared" si="87"/>
        <v>5</v>
      </c>
      <c r="S192" s="11" t="s">
        <v>9</v>
      </c>
      <c r="T192" s="13">
        <f t="shared" si="88"/>
        <v>37.79999999999785</v>
      </c>
    </row>
    <row r="193" spans="1:20" ht="12.75">
      <c r="A193" s="19">
        <f t="shared" si="125"/>
        <v>289.09999999999997</v>
      </c>
      <c r="B193" s="21">
        <f t="shared" si="118"/>
        <v>1070</v>
      </c>
      <c r="C193" s="12">
        <f t="shared" si="119"/>
        <v>4</v>
      </c>
      <c r="D193" s="11" t="s">
        <v>9</v>
      </c>
      <c r="E193" s="13">
        <f t="shared" si="120"/>
        <v>49.099999999999966</v>
      </c>
      <c r="G193" s="5">
        <f t="shared" si="121"/>
        <v>4.88999999999996</v>
      </c>
      <c r="H193" s="6">
        <f t="shared" si="122"/>
        <v>944</v>
      </c>
      <c r="I193" s="103"/>
      <c r="J193" s="31">
        <f t="shared" si="123"/>
        <v>110</v>
      </c>
      <c r="K193" s="32">
        <v>1397</v>
      </c>
      <c r="M193" s="5">
        <f t="shared" si="124"/>
        <v>9.39999999999996</v>
      </c>
      <c r="N193" s="6">
        <f t="shared" si="127"/>
        <v>683</v>
      </c>
      <c r="P193" s="19">
        <f t="shared" si="96"/>
        <v>337.99999999999784</v>
      </c>
      <c r="Q193" s="21">
        <f t="shared" si="97"/>
        <v>1396</v>
      </c>
      <c r="R193" s="12">
        <f t="shared" si="87"/>
        <v>5</v>
      </c>
      <c r="S193" s="11" t="s">
        <v>9</v>
      </c>
      <c r="T193" s="13">
        <f t="shared" si="88"/>
        <v>37.99999999999784</v>
      </c>
    </row>
    <row r="194" spans="1:20" ht="13.5" thickBot="1">
      <c r="A194" s="19">
        <f t="shared" si="125"/>
        <v>289.29999999999995</v>
      </c>
      <c r="B194" s="21">
        <f t="shared" si="118"/>
        <v>1069</v>
      </c>
      <c r="C194" s="12">
        <f t="shared" si="119"/>
        <v>4</v>
      </c>
      <c r="D194" s="11" t="s">
        <v>9</v>
      </c>
      <c r="E194" s="13">
        <f t="shared" si="120"/>
        <v>49.299999999999955</v>
      </c>
      <c r="G194" s="5">
        <f t="shared" si="121"/>
        <v>4.8999999999999595</v>
      </c>
      <c r="H194" s="6">
        <v>946</v>
      </c>
      <c r="I194" s="104"/>
      <c r="J194" s="33">
        <v>110.5</v>
      </c>
      <c r="K194" s="34" t="s">
        <v>8</v>
      </c>
      <c r="M194" s="5">
        <f t="shared" si="124"/>
        <v>9.40999999999996</v>
      </c>
      <c r="N194" s="6">
        <f t="shared" si="127"/>
        <v>681</v>
      </c>
      <c r="P194" s="19">
        <f t="shared" si="96"/>
        <v>338.19999999999783</v>
      </c>
      <c r="Q194" s="21">
        <v>1394</v>
      </c>
      <c r="R194" s="12">
        <f aca="true" t="shared" si="128" ref="R194:R257">INT(P194/60)</f>
        <v>5</v>
      </c>
      <c r="S194" s="11" t="s">
        <v>9</v>
      </c>
      <c r="T194" s="13">
        <f aca="true" t="shared" si="129" ref="T194:T257">MOD(P194,60)</f>
        <v>38.19999999999783</v>
      </c>
    </row>
    <row r="195" spans="1:20" ht="12.75">
      <c r="A195" s="19">
        <f t="shared" si="125"/>
        <v>289.49999999999994</v>
      </c>
      <c r="B195" s="21">
        <f t="shared" si="118"/>
        <v>1068</v>
      </c>
      <c r="C195" s="12">
        <f t="shared" si="119"/>
        <v>4</v>
      </c>
      <c r="D195" s="11" t="s">
        <v>9</v>
      </c>
      <c r="E195" s="13">
        <f t="shared" si="120"/>
        <v>49.49999999999994</v>
      </c>
      <c r="G195" s="5">
        <f t="shared" si="121"/>
        <v>4.909999999999959</v>
      </c>
      <c r="H195" s="6">
        <f t="shared" si="122"/>
        <v>949</v>
      </c>
      <c r="I195" s="105"/>
      <c r="M195" s="5">
        <f t="shared" si="124"/>
        <v>9.419999999999959</v>
      </c>
      <c r="N195" s="6">
        <v>678</v>
      </c>
      <c r="P195" s="19">
        <f t="shared" si="96"/>
        <v>338.3999999999978</v>
      </c>
      <c r="Q195" s="21">
        <f t="shared" si="97"/>
        <v>1393</v>
      </c>
      <c r="R195" s="12">
        <f t="shared" si="128"/>
        <v>5</v>
      </c>
      <c r="S195" s="11" t="s">
        <v>9</v>
      </c>
      <c r="T195" s="13">
        <f t="shared" si="129"/>
        <v>38.39999999999782</v>
      </c>
    </row>
    <row r="196" spans="1:20" ht="12.75">
      <c r="A196" s="19">
        <v>289.6</v>
      </c>
      <c r="B196" s="21">
        <f aca="true" t="shared" si="130" ref="B196:B211">B195-1</f>
        <v>1067</v>
      </c>
      <c r="C196" s="12">
        <f aca="true" t="shared" si="131" ref="C196:C211">INT(A196/60)</f>
        <v>4</v>
      </c>
      <c r="D196" s="11" t="s">
        <v>9</v>
      </c>
      <c r="E196" s="13">
        <f aca="true" t="shared" si="132" ref="E196:E211">MOD(A196,60)</f>
        <v>49.60000000000002</v>
      </c>
      <c r="G196" s="5">
        <f t="shared" si="121"/>
        <v>4.919999999999959</v>
      </c>
      <c r="H196" s="6">
        <v>951</v>
      </c>
      <c r="I196" s="105"/>
      <c r="M196" s="5">
        <f t="shared" si="124"/>
        <v>9.429999999999959</v>
      </c>
      <c r="N196" s="6">
        <f t="shared" si="127"/>
        <v>676</v>
      </c>
      <c r="P196" s="19">
        <f t="shared" si="96"/>
        <v>338.5999999999978</v>
      </c>
      <c r="Q196" s="21">
        <f t="shared" si="97"/>
        <v>1392</v>
      </c>
      <c r="R196" s="12">
        <f t="shared" si="128"/>
        <v>5</v>
      </c>
      <c r="S196" s="11" t="s">
        <v>9</v>
      </c>
      <c r="T196" s="13">
        <f t="shared" si="129"/>
        <v>38.599999999997806</v>
      </c>
    </row>
    <row r="197" spans="1:20" ht="12.75">
      <c r="A197" s="19">
        <f t="shared" si="125"/>
        <v>289.8</v>
      </c>
      <c r="B197" s="21">
        <f t="shared" si="130"/>
        <v>1066</v>
      </c>
      <c r="C197" s="12">
        <f t="shared" si="131"/>
        <v>4</v>
      </c>
      <c r="D197" s="11" t="s">
        <v>9</v>
      </c>
      <c r="E197" s="13">
        <f t="shared" si="132"/>
        <v>49.80000000000001</v>
      </c>
      <c r="G197" s="5">
        <f aca="true" t="shared" si="133" ref="G197:G212">G196+0.01</f>
        <v>4.929999999999959</v>
      </c>
      <c r="H197" s="6">
        <f aca="true" t="shared" si="134" ref="H197:H202">H196+3</f>
        <v>954</v>
      </c>
      <c r="I197" s="105"/>
      <c r="M197" s="5">
        <f aca="true" t="shared" si="135" ref="M197:M212">M196+0.01</f>
        <v>9.439999999999959</v>
      </c>
      <c r="N197" s="6">
        <f t="shared" si="127"/>
        <v>674</v>
      </c>
      <c r="P197" s="19">
        <f aca="true" t="shared" si="136" ref="P197:P260">P196+0.2</f>
        <v>338.7999999999978</v>
      </c>
      <c r="Q197" s="21">
        <f aca="true" t="shared" si="137" ref="Q197:Q260">Q196-1</f>
        <v>1391</v>
      </c>
      <c r="R197" s="12">
        <f t="shared" si="128"/>
        <v>5</v>
      </c>
      <c r="S197" s="11" t="s">
        <v>9</v>
      </c>
      <c r="T197" s="13">
        <f t="shared" si="129"/>
        <v>38.799999999997794</v>
      </c>
    </row>
    <row r="198" spans="1:20" ht="12.75">
      <c r="A198" s="19">
        <v>289.9</v>
      </c>
      <c r="B198" s="21">
        <f t="shared" si="130"/>
        <v>1065</v>
      </c>
      <c r="C198" s="12">
        <f t="shared" si="131"/>
        <v>4</v>
      </c>
      <c r="D198" s="11" t="s">
        <v>9</v>
      </c>
      <c r="E198" s="13">
        <f t="shared" si="132"/>
        <v>49.89999999999998</v>
      </c>
      <c r="G198" s="5">
        <f t="shared" si="133"/>
        <v>4.939999999999959</v>
      </c>
      <c r="H198" s="6">
        <v>956</v>
      </c>
      <c r="I198" s="105"/>
      <c r="M198" s="5">
        <f t="shared" si="135"/>
        <v>9.449999999999958</v>
      </c>
      <c r="N198" s="6">
        <f t="shared" si="127"/>
        <v>672</v>
      </c>
      <c r="P198" s="19">
        <f t="shared" si="136"/>
        <v>338.9999999999978</v>
      </c>
      <c r="Q198" s="21">
        <f t="shared" si="137"/>
        <v>1390</v>
      </c>
      <c r="R198" s="12">
        <f t="shared" si="128"/>
        <v>5</v>
      </c>
      <c r="S198" s="11" t="s">
        <v>9</v>
      </c>
      <c r="T198" s="13">
        <f t="shared" si="129"/>
        <v>38.99999999999778</v>
      </c>
    </row>
    <row r="199" spans="1:20" ht="12.75">
      <c r="A199" s="19">
        <f>A198+0.2</f>
        <v>290.09999999999997</v>
      </c>
      <c r="B199" s="21">
        <f t="shared" si="130"/>
        <v>1064</v>
      </c>
      <c r="C199" s="12">
        <f t="shared" si="131"/>
        <v>4</v>
      </c>
      <c r="D199" s="11" t="s">
        <v>9</v>
      </c>
      <c r="E199" s="13">
        <f t="shared" si="132"/>
        <v>50.099999999999966</v>
      </c>
      <c r="G199" s="5">
        <f t="shared" si="133"/>
        <v>4.949999999999958</v>
      </c>
      <c r="H199" s="6">
        <f t="shared" si="134"/>
        <v>959</v>
      </c>
      <c r="I199" s="105"/>
      <c r="M199" s="5">
        <f t="shared" si="135"/>
        <v>9.459999999999958</v>
      </c>
      <c r="N199" s="6">
        <f t="shared" si="127"/>
        <v>670</v>
      </c>
      <c r="P199" s="19">
        <f t="shared" si="136"/>
        <v>339.1999999999978</v>
      </c>
      <c r="Q199" s="21">
        <v>1388</v>
      </c>
      <c r="R199" s="12">
        <f t="shared" si="128"/>
        <v>5</v>
      </c>
      <c r="S199" s="11" t="s">
        <v>9</v>
      </c>
      <c r="T199" s="13">
        <f t="shared" si="129"/>
        <v>39.19999999999777</v>
      </c>
    </row>
    <row r="200" spans="1:20" ht="12.75">
      <c r="A200" s="19">
        <f>A199+0.2</f>
        <v>290.29999999999995</v>
      </c>
      <c r="B200" s="21">
        <f t="shared" si="130"/>
        <v>1063</v>
      </c>
      <c r="C200" s="12">
        <f t="shared" si="131"/>
        <v>4</v>
      </c>
      <c r="D200" s="11" t="s">
        <v>9</v>
      </c>
      <c r="E200" s="13">
        <f t="shared" si="132"/>
        <v>50.299999999999955</v>
      </c>
      <c r="G200" s="5">
        <f t="shared" si="133"/>
        <v>4.959999999999958</v>
      </c>
      <c r="H200" s="6">
        <v>961</v>
      </c>
      <c r="I200" s="105"/>
      <c r="M200" s="5">
        <f t="shared" si="135"/>
        <v>9.469999999999958</v>
      </c>
      <c r="N200" s="6">
        <f t="shared" si="127"/>
        <v>668</v>
      </c>
      <c r="P200" s="19">
        <f t="shared" si="136"/>
        <v>339.39999999999776</v>
      </c>
      <c r="Q200" s="21">
        <f t="shared" si="137"/>
        <v>1387</v>
      </c>
      <c r="R200" s="12">
        <f t="shared" si="128"/>
        <v>5</v>
      </c>
      <c r="S200" s="11" t="s">
        <v>9</v>
      </c>
      <c r="T200" s="13">
        <f t="shared" si="129"/>
        <v>39.39999999999776</v>
      </c>
    </row>
    <row r="201" spans="1:20" ht="12.75">
      <c r="A201" s="19">
        <f>A200+0.2</f>
        <v>290.49999999999994</v>
      </c>
      <c r="B201" s="21">
        <f t="shared" si="130"/>
        <v>1062</v>
      </c>
      <c r="C201" s="12">
        <f t="shared" si="131"/>
        <v>4</v>
      </c>
      <c r="D201" s="11" t="s">
        <v>9</v>
      </c>
      <c r="E201" s="13">
        <f t="shared" si="132"/>
        <v>50.49999999999994</v>
      </c>
      <c r="G201" s="5">
        <f t="shared" si="133"/>
        <v>4.969999999999958</v>
      </c>
      <c r="H201" s="6">
        <v>963</v>
      </c>
      <c r="I201" s="105"/>
      <c r="M201" s="5">
        <f t="shared" si="135"/>
        <v>9.479999999999958</v>
      </c>
      <c r="N201" s="6">
        <f t="shared" si="127"/>
        <v>666</v>
      </c>
      <c r="P201" s="19">
        <f t="shared" si="136"/>
        <v>339.59999999999775</v>
      </c>
      <c r="Q201" s="21">
        <f t="shared" si="137"/>
        <v>1386</v>
      </c>
      <c r="R201" s="12">
        <f t="shared" si="128"/>
        <v>5</v>
      </c>
      <c r="S201" s="11" t="s">
        <v>9</v>
      </c>
      <c r="T201" s="13">
        <f t="shared" si="129"/>
        <v>39.59999999999775</v>
      </c>
    </row>
    <row r="202" spans="1:20" ht="12.75">
      <c r="A202" s="19">
        <v>290.6</v>
      </c>
      <c r="B202" s="21">
        <f t="shared" si="130"/>
        <v>1061</v>
      </c>
      <c r="C202" s="12">
        <f t="shared" si="131"/>
        <v>4</v>
      </c>
      <c r="D202" s="11" t="s">
        <v>9</v>
      </c>
      <c r="E202" s="13">
        <f t="shared" si="132"/>
        <v>50.60000000000002</v>
      </c>
      <c r="G202" s="5">
        <f t="shared" si="133"/>
        <v>4.979999999999958</v>
      </c>
      <c r="H202" s="6">
        <f t="shared" si="134"/>
        <v>966</v>
      </c>
      <c r="I202" s="105"/>
      <c r="M202" s="5">
        <f t="shared" si="135"/>
        <v>9.489999999999958</v>
      </c>
      <c r="N202" s="6">
        <f t="shared" si="127"/>
        <v>664</v>
      </c>
      <c r="P202" s="19">
        <f t="shared" si="136"/>
        <v>339.79999999999774</v>
      </c>
      <c r="Q202" s="21">
        <f t="shared" si="137"/>
        <v>1385</v>
      </c>
      <c r="R202" s="12">
        <f t="shared" si="128"/>
        <v>5</v>
      </c>
      <c r="S202" s="11" t="s">
        <v>9</v>
      </c>
      <c r="T202" s="13">
        <f t="shared" si="129"/>
        <v>39.79999999999774</v>
      </c>
    </row>
    <row r="203" spans="1:20" ht="12.75">
      <c r="A203" s="19">
        <f>A202+0.2</f>
        <v>290.8</v>
      </c>
      <c r="B203" s="21">
        <f t="shared" si="130"/>
        <v>1060</v>
      </c>
      <c r="C203" s="12">
        <f t="shared" si="131"/>
        <v>4</v>
      </c>
      <c r="D203" s="11" t="s">
        <v>9</v>
      </c>
      <c r="E203" s="13">
        <f t="shared" si="132"/>
        <v>50.80000000000001</v>
      </c>
      <c r="G203" s="5">
        <f t="shared" si="133"/>
        <v>4.989999999999958</v>
      </c>
      <c r="H203" s="6">
        <f>H202+2</f>
        <v>968</v>
      </c>
      <c r="I203" s="105"/>
      <c r="M203" s="5">
        <f t="shared" si="135"/>
        <v>9.499999999999957</v>
      </c>
      <c r="N203" s="6">
        <f t="shared" si="127"/>
        <v>662</v>
      </c>
      <c r="P203" s="19">
        <f t="shared" si="136"/>
        <v>339.9999999999977</v>
      </c>
      <c r="Q203" s="21">
        <f t="shared" si="137"/>
        <v>1384</v>
      </c>
      <c r="R203" s="12">
        <f t="shared" si="128"/>
        <v>5</v>
      </c>
      <c r="S203" s="11" t="s">
        <v>9</v>
      </c>
      <c r="T203" s="13">
        <f t="shared" si="129"/>
        <v>39.999999999997726</v>
      </c>
    </row>
    <row r="204" spans="1:20" ht="12.75">
      <c r="A204" s="19">
        <v>290.9</v>
      </c>
      <c r="B204" s="21">
        <f t="shared" si="130"/>
        <v>1059</v>
      </c>
      <c r="C204" s="12">
        <f t="shared" si="131"/>
        <v>4</v>
      </c>
      <c r="D204" s="11" t="s">
        <v>9</v>
      </c>
      <c r="E204" s="13">
        <f t="shared" si="132"/>
        <v>50.89999999999998</v>
      </c>
      <c r="G204" s="5">
        <f t="shared" si="133"/>
        <v>4.999999999999957</v>
      </c>
      <c r="H204" s="6">
        <v>971</v>
      </c>
      <c r="I204" s="105"/>
      <c r="M204" s="5">
        <f t="shared" si="135"/>
        <v>9.509999999999957</v>
      </c>
      <c r="N204" s="6">
        <f aca="true" t="shared" si="138" ref="N204:N219">N203-2</f>
        <v>660</v>
      </c>
      <c r="P204" s="19">
        <f t="shared" si="136"/>
        <v>340.1999999999977</v>
      </c>
      <c r="Q204" s="21">
        <f t="shared" si="137"/>
        <v>1383</v>
      </c>
      <c r="R204" s="12">
        <f t="shared" si="128"/>
        <v>5</v>
      </c>
      <c r="S204" s="11" t="s">
        <v>9</v>
      </c>
      <c r="T204" s="13">
        <f t="shared" si="129"/>
        <v>40.199999999997715</v>
      </c>
    </row>
    <row r="205" spans="1:20" ht="12.75">
      <c r="A205" s="19">
        <v>291.1</v>
      </c>
      <c r="B205" s="21">
        <f t="shared" si="130"/>
        <v>1058</v>
      </c>
      <c r="C205" s="12">
        <f t="shared" si="131"/>
        <v>4</v>
      </c>
      <c r="D205" s="11" t="s">
        <v>9</v>
      </c>
      <c r="E205" s="13">
        <f t="shared" si="132"/>
        <v>51.10000000000002</v>
      </c>
      <c r="G205" s="5">
        <f t="shared" si="133"/>
        <v>5.009999999999957</v>
      </c>
      <c r="H205" s="6">
        <f aca="true" t="shared" si="139" ref="H205:H218">H204+2</f>
        <v>973</v>
      </c>
      <c r="I205" s="105"/>
      <c r="M205" s="5">
        <f t="shared" si="135"/>
        <v>9.519999999999957</v>
      </c>
      <c r="N205" s="6">
        <v>657</v>
      </c>
      <c r="P205" s="19">
        <f t="shared" si="136"/>
        <v>340.3999999999977</v>
      </c>
      <c r="Q205" s="21">
        <v>1381</v>
      </c>
      <c r="R205" s="12">
        <f t="shared" si="128"/>
        <v>5</v>
      </c>
      <c r="S205" s="11" t="s">
        <v>9</v>
      </c>
      <c r="T205" s="13">
        <f t="shared" si="129"/>
        <v>40.3999999999977</v>
      </c>
    </row>
    <row r="206" spans="1:20" ht="12.75">
      <c r="A206" s="19">
        <v>291.3</v>
      </c>
      <c r="B206" s="21">
        <f t="shared" si="130"/>
        <v>1057</v>
      </c>
      <c r="C206" s="12">
        <f t="shared" si="131"/>
        <v>4</v>
      </c>
      <c r="D206" s="11" t="s">
        <v>9</v>
      </c>
      <c r="E206" s="13">
        <f t="shared" si="132"/>
        <v>51.30000000000001</v>
      </c>
      <c r="G206" s="5">
        <f t="shared" si="133"/>
        <v>5.019999999999957</v>
      </c>
      <c r="H206" s="6">
        <v>976</v>
      </c>
      <c r="I206" s="105"/>
      <c r="M206" s="5">
        <f t="shared" si="135"/>
        <v>9.529999999999957</v>
      </c>
      <c r="N206" s="6">
        <f t="shared" si="138"/>
        <v>655</v>
      </c>
      <c r="P206" s="19">
        <f t="shared" si="136"/>
        <v>340.5999999999977</v>
      </c>
      <c r="Q206" s="21">
        <f t="shared" si="137"/>
        <v>1380</v>
      </c>
      <c r="R206" s="12">
        <f t="shared" si="128"/>
        <v>5</v>
      </c>
      <c r="S206" s="11" t="s">
        <v>9</v>
      </c>
      <c r="T206" s="13">
        <f t="shared" si="129"/>
        <v>40.59999999999769</v>
      </c>
    </row>
    <row r="207" spans="1:20" ht="12.75">
      <c r="A207" s="19">
        <v>291.5</v>
      </c>
      <c r="B207" s="21">
        <f t="shared" si="130"/>
        <v>1056</v>
      </c>
      <c r="C207" s="12">
        <f t="shared" si="131"/>
        <v>4</v>
      </c>
      <c r="D207" s="11" t="s">
        <v>9</v>
      </c>
      <c r="E207" s="13">
        <f t="shared" si="132"/>
        <v>51.5</v>
      </c>
      <c r="G207" s="5">
        <f t="shared" si="133"/>
        <v>5.029999999999957</v>
      </c>
      <c r="H207" s="6">
        <f t="shared" si="139"/>
        <v>978</v>
      </c>
      <c r="I207" s="105"/>
      <c r="M207" s="5">
        <f t="shared" si="135"/>
        <v>9.539999999999957</v>
      </c>
      <c r="N207" s="6">
        <f t="shared" si="138"/>
        <v>653</v>
      </c>
      <c r="P207" s="19">
        <f t="shared" si="136"/>
        <v>340.7999999999977</v>
      </c>
      <c r="Q207" s="21">
        <f t="shared" si="137"/>
        <v>1379</v>
      </c>
      <c r="R207" s="12">
        <f t="shared" si="128"/>
        <v>5</v>
      </c>
      <c r="S207" s="11" t="s">
        <v>9</v>
      </c>
      <c r="T207" s="13">
        <f t="shared" si="129"/>
        <v>40.79999999999768</v>
      </c>
    </row>
    <row r="208" spans="1:20" ht="12.75">
      <c r="A208" s="19">
        <v>291.7</v>
      </c>
      <c r="B208" s="21">
        <f t="shared" si="130"/>
        <v>1055</v>
      </c>
      <c r="C208" s="12">
        <f t="shared" si="131"/>
        <v>4</v>
      </c>
      <c r="D208" s="11" t="s">
        <v>9</v>
      </c>
      <c r="E208" s="13">
        <f t="shared" si="132"/>
        <v>51.69999999999999</v>
      </c>
      <c r="G208" s="5">
        <f t="shared" si="133"/>
        <v>5.0399999999999565</v>
      </c>
      <c r="H208" s="6">
        <v>981</v>
      </c>
      <c r="I208" s="105"/>
      <c r="M208" s="5">
        <f t="shared" si="135"/>
        <v>9.549999999999956</v>
      </c>
      <c r="N208" s="6">
        <f t="shared" si="138"/>
        <v>651</v>
      </c>
      <c r="P208" s="19">
        <f t="shared" si="136"/>
        <v>340.99999999999767</v>
      </c>
      <c r="Q208" s="21">
        <f t="shared" si="137"/>
        <v>1378</v>
      </c>
      <c r="R208" s="12">
        <f t="shared" si="128"/>
        <v>5</v>
      </c>
      <c r="S208" s="11" t="s">
        <v>9</v>
      </c>
      <c r="T208" s="13">
        <f t="shared" si="129"/>
        <v>40.99999999999767</v>
      </c>
    </row>
    <row r="209" spans="1:20" ht="12.75">
      <c r="A209" s="19">
        <v>291.9</v>
      </c>
      <c r="B209" s="21">
        <f t="shared" si="130"/>
        <v>1054</v>
      </c>
      <c r="C209" s="12">
        <f t="shared" si="131"/>
        <v>4</v>
      </c>
      <c r="D209" s="11" t="s">
        <v>9</v>
      </c>
      <c r="E209" s="13">
        <f t="shared" si="132"/>
        <v>51.89999999999998</v>
      </c>
      <c r="G209" s="5">
        <f t="shared" si="133"/>
        <v>5.049999999999956</v>
      </c>
      <c r="H209" s="6">
        <f t="shared" si="139"/>
        <v>983</v>
      </c>
      <c r="I209" s="105"/>
      <c r="M209" s="5">
        <f t="shared" si="135"/>
        <v>9.559999999999956</v>
      </c>
      <c r="N209" s="6">
        <f t="shared" si="138"/>
        <v>649</v>
      </c>
      <c r="P209" s="19">
        <f t="shared" si="136"/>
        <v>341.19999999999766</v>
      </c>
      <c r="Q209" s="21">
        <f t="shared" si="137"/>
        <v>1377</v>
      </c>
      <c r="R209" s="12">
        <f t="shared" si="128"/>
        <v>5</v>
      </c>
      <c r="S209" s="11" t="s">
        <v>9</v>
      </c>
      <c r="T209" s="13">
        <f t="shared" si="129"/>
        <v>41.19999999999766</v>
      </c>
    </row>
    <row r="210" spans="1:20" ht="12.75">
      <c r="A210" s="19">
        <v>292</v>
      </c>
      <c r="B210" s="21">
        <f t="shared" si="130"/>
        <v>1053</v>
      </c>
      <c r="C210" s="12">
        <f t="shared" si="131"/>
        <v>4</v>
      </c>
      <c r="D210" s="11" t="s">
        <v>9</v>
      </c>
      <c r="E210" s="13">
        <f t="shared" si="132"/>
        <v>52</v>
      </c>
      <c r="G210" s="5">
        <f t="shared" si="133"/>
        <v>5.059999999999956</v>
      </c>
      <c r="H210" s="6">
        <f t="shared" si="139"/>
        <v>985</v>
      </c>
      <c r="I210" s="105"/>
      <c r="M210" s="5">
        <f t="shared" si="135"/>
        <v>9.569999999999956</v>
      </c>
      <c r="N210" s="6">
        <f t="shared" si="138"/>
        <v>647</v>
      </c>
      <c r="P210" s="19">
        <f t="shared" si="136"/>
        <v>341.39999999999765</v>
      </c>
      <c r="Q210" s="21">
        <v>1375</v>
      </c>
      <c r="R210" s="12">
        <f t="shared" si="128"/>
        <v>5</v>
      </c>
      <c r="S210" s="11" t="s">
        <v>9</v>
      </c>
      <c r="T210" s="13">
        <f t="shared" si="129"/>
        <v>41.39999999999765</v>
      </c>
    </row>
    <row r="211" spans="1:20" ht="12.75">
      <c r="A211" s="19">
        <v>292.1</v>
      </c>
      <c r="B211" s="21">
        <f t="shared" si="130"/>
        <v>1052</v>
      </c>
      <c r="C211" s="12">
        <f t="shared" si="131"/>
        <v>4</v>
      </c>
      <c r="D211" s="11" t="s">
        <v>9</v>
      </c>
      <c r="E211" s="13">
        <f t="shared" si="132"/>
        <v>52.10000000000002</v>
      </c>
      <c r="G211" s="5">
        <f t="shared" si="133"/>
        <v>5.069999999999956</v>
      </c>
      <c r="H211" s="6">
        <v>988</v>
      </c>
      <c r="I211" s="105"/>
      <c r="M211" s="5">
        <f t="shared" si="135"/>
        <v>9.579999999999956</v>
      </c>
      <c r="N211" s="6">
        <f t="shared" si="138"/>
        <v>645</v>
      </c>
      <c r="P211" s="19">
        <f t="shared" si="136"/>
        <v>341.59999999999764</v>
      </c>
      <c r="Q211" s="21">
        <f t="shared" si="137"/>
        <v>1374</v>
      </c>
      <c r="R211" s="12">
        <f t="shared" si="128"/>
        <v>5</v>
      </c>
      <c r="S211" s="11" t="s">
        <v>9</v>
      </c>
      <c r="T211" s="13">
        <f t="shared" si="129"/>
        <v>41.599999999997635</v>
      </c>
    </row>
    <row r="212" spans="1:20" ht="12.75">
      <c r="A212" s="19">
        <v>292.3</v>
      </c>
      <c r="B212" s="21">
        <f aca="true" t="shared" si="140" ref="B212:B227">B211-1</f>
        <v>1051</v>
      </c>
      <c r="C212" s="12">
        <f aca="true" t="shared" si="141" ref="C212:C227">INT(A212/60)</f>
        <v>4</v>
      </c>
      <c r="D212" s="11" t="s">
        <v>9</v>
      </c>
      <c r="E212" s="13">
        <f aca="true" t="shared" si="142" ref="E212:E227">MOD(A212,60)</f>
        <v>52.30000000000001</v>
      </c>
      <c r="G212" s="5">
        <f t="shared" si="133"/>
        <v>5.079999999999956</v>
      </c>
      <c r="H212" s="6">
        <f t="shared" si="139"/>
        <v>990</v>
      </c>
      <c r="I212" s="105"/>
      <c r="M212" s="5">
        <f t="shared" si="135"/>
        <v>9.589999999999955</v>
      </c>
      <c r="N212" s="6">
        <f t="shared" si="138"/>
        <v>643</v>
      </c>
      <c r="P212" s="19">
        <f t="shared" si="136"/>
        <v>341.7999999999976</v>
      </c>
      <c r="Q212" s="21">
        <f t="shared" si="137"/>
        <v>1373</v>
      </c>
      <c r="R212" s="12">
        <f t="shared" si="128"/>
        <v>5</v>
      </c>
      <c r="S212" s="11" t="s">
        <v>9</v>
      </c>
      <c r="T212" s="13">
        <f t="shared" si="129"/>
        <v>41.799999999997624</v>
      </c>
    </row>
    <row r="213" spans="1:20" ht="12.75">
      <c r="A213" s="19">
        <v>292.5</v>
      </c>
      <c r="B213" s="21">
        <f t="shared" si="140"/>
        <v>1050</v>
      </c>
      <c r="C213" s="12">
        <f t="shared" si="141"/>
        <v>4</v>
      </c>
      <c r="D213" s="11" t="s">
        <v>9</v>
      </c>
      <c r="E213" s="13">
        <f t="shared" si="142"/>
        <v>52.5</v>
      </c>
      <c r="G213" s="5">
        <f aca="true" t="shared" si="143" ref="G213:G228">G212+0.01</f>
        <v>5.0899999999999554</v>
      </c>
      <c r="H213" s="6">
        <v>993</v>
      </c>
      <c r="I213" s="105"/>
      <c r="M213" s="5">
        <f aca="true" t="shared" si="144" ref="M213:M228">M212+0.01</f>
        <v>9.599999999999955</v>
      </c>
      <c r="N213" s="6">
        <f t="shared" si="138"/>
        <v>641</v>
      </c>
      <c r="P213" s="19">
        <f t="shared" si="136"/>
        <v>341.9999999999976</v>
      </c>
      <c r="Q213" s="21">
        <f t="shared" si="137"/>
        <v>1372</v>
      </c>
      <c r="R213" s="12">
        <f t="shared" si="128"/>
        <v>5</v>
      </c>
      <c r="S213" s="11" t="s">
        <v>9</v>
      </c>
      <c r="T213" s="13">
        <f t="shared" si="129"/>
        <v>41.99999999999761</v>
      </c>
    </row>
    <row r="214" spans="1:20" ht="12.75">
      <c r="A214" s="19">
        <v>292.7</v>
      </c>
      <c r="B214" s="21">
        <f t="shared" si="140"/>
        <v>1049</v>
      </c>
      <c r="C214" s="12">
        <f t="shared" si="141"/>
        <v>4</v>
      </c>
      <c r="D214" s="11" t="s">
        <v>9</v>
      </c>
      <c r="E214" s="13">
        <f t="shared" si="142"/>
        <v>52.69999999999999</v>
      </c>
      <c r="G214" s="5">
        <f t="shared" si="143"/>
        <v>5.099999999999955</v>
      </c>
      <c r="H214" s="6">
        <f t="shared" si="139"/>
        <v>995</v>
      </c>
      <c r="I214" s="105"/>
      <c r="M214" s="5">
        <f t="shared" si="144"/>
        <v>9.609999999999955</v>
      </c>
      <c r="N214" s="6">
        <f t="shared" si="138"/>
        <v>639</v>
      </c>
      <c r="P214" s="19">
        <f t="shared" si="136"/>
        <v>342.1999999999976</v>
      </c>
      <c r="Q214" s="21">
        <f t="shared" si="137"/>
        <v>1371</v>
      </c>
      <c r="R214" s="12">
        <f t="shared" si="128"/>
        <v>5</v>
      </c>
      <c r="S214" s="11" t="s">
        <v>9</v>
      </c>
      <c r="T214" s="13">
        <f t="shared" si="129"/>
        <v>42.1999999999976</v>
      </c>
    </row>
    <row r="215" spans="1:20" ht="12.75">
      <c r="A215" s="19">
        <v>292.9</v>
      </c>
      <c r="B215" s="21">
        <f t="shared" si="140"/>
        <v>1048</v>
      </c>
      <c r="C215" s="12">
        <f t="shared" si="141"/>
        <v>4</v>
      </c>
      <c r="D215" s="11" t="s">
        <v>9</v>
      </c>
      <c r="E215" s="13">
        <f t="shared" si="142"/>
        <v>52.89999999999998</v>
      </c>
      <c r="G215" s="5">
        <f t="shared" si="143"/>
        <v>5.109999999999955</v>
      </c>
      <c r="H215" s="6">
        <v>998</v>
      </c>
      <c r="I215" s="105"/>
      <c r="M215" s="5">
        <f t="shared" si="144"/>
        <v>9.619999999999955</v>
      </c>
      <c r="N215" s="6">
        <f t="shared" si="138"/>
        <v>637</v>
      </c>
      <c r="P215" s="19">
        <f t="shared" si="136"/>
        <v>342.3999999999976</v>
      </c>
      <c r="Q215" s="21">
        <f t="shared" si="137"/>
        <v>1370</v>
      </c>
      <c r="R215" s="12">
        <f t="shared" si="128"/>
        <v>5</v>
      </c>
      <c r="S215" s="11" t="s">
        <v>9</v>
      </c>
      <c r="T215" s="13">
        <f t="shared" si="129"/>
        <v>42.39999999999759</v>
      </c>
    </row>
    <row r="216" spans="1:20" ht="12.75">
      <c r="A216" s="19">
        <v>293.1</v>
      </c>
      <c r="B216" s="21">
        <f t="shared" si="140"/>
        <v>1047</v>
      </c>
      <c r="C216" s="12">
        <f t="shared" si="141"/>
        <v>4</v>
      </c>
      <c r="D216" s="11" t="s">
        <v>9</v>
      </c>
      <c r="E216" s="13">
        <f t="shared" si="142"/>
        <v>53.10000000000002</v>
      </c>
      <c r="G216" s="5">
        <f t="shared" si="143"/>
        <v>5.119999999999955</v>
      </c>
      <c r="H216" s="6">
        <f t="shared" si="139"/>
        <v>1000</v>
      </c>
      <c r="I216" s="105"/>
      <c r="M216" s="5">
        <f t="shared" si="144"/>
        <v>9.629999999999955</v>
      </c>
      <c r="N216" s="6">
        <f t="shared" si="138"/>
        <v>635</v>
      </c>
      <c r="P216" s="19">
        <f t="shared" si="136"/>
        <v>342.5999999999976</v>
      </c>
      <c r="Q216" s="21">
        <v>1368</v>
      </c>
      <c r="R216" s="12">
        <f t="shared" si="128"/>
        <v>5</v>
      </c>
      <c r="S216" s="11" t="s">
        <v>9</v>
      </c>
      <c r="T216" s="13">
        <f t="shared" si="129"/>
        <v>42.59999999999758</v>
      </c>
    </row>
    <row r="217" spans="1:20" ht="12.75">
      <c r="A217" s="19">
        <v>293.3</v>
      </c>
      <c r="B217" s="21">
        <f t="shared" si="140"/>
        <v>1046</v>
      </c>
      <c r="C217" s="12">
        <f t="shared" si="141"/>
        <v>4</v>
      </c>
      <c r="D217" s="11" t="s">
        <v>9</v>
      </c>
      <c r="E217" s="13">
        <f t="shared" si="142"/>
        <v>53.30000000000001</v>
      </c>
      <c r="G217" s="5">
        <f t="shared" si="143"/>
        <v>5.129999999999955</v>
      </c>
      <c r="H217" s="6">
        <v>1003</v>
      </c>
      <c r="I217" s="105"/>
      <c r="M217" s="5">
        <f t="shared" si="144"/>
        <v>9.639999999999954</v>
      </c>
      <c r="N217" s="6">
        <f t="shared" si="138"/>
        <v>633</v>
      </c>
      <c r="P217" s="19">
        <f t="shared" si="136"/>
        <v>342.79999999999757</v>
      </c>
      <c r="Q217" s="21">
        <f t="shared" si="137"/>
        <v>1367</v>
      </c>
      <c r="R217" s="12">
        <f t="shared" si="128"/>
        <v>5</v>
      </c>
      <c r="S217" s="11" t="s">
        <v>9</v>
      </c>
      <c r="T217" s="13">
        <f t="shared" si="129"/>
        <v>42.79999999999757</v>
      </c>
    </row>
    <row r="218" spans="1:20" ht="12.75">
      <c r="A218" s="19">
        <v>293.4</v>
      </c>
      <c r="B218" s="21">
        <f t="shared" si="140"/>
        <v>1045</v>
      </c>
      <c r="C218" s="12">
        <f t="shared" si="141"/>
        <v>4</v>
      </c>
      <c r="D218" s="11" t="s">
        <v>9</v>
      </c>
      <c r="E218" s="13">
        <f t="shared" si="142"/>
        <v>53.39999999999998</v>
      </c>
      <c r="G218" s="5">
        <f t="shared" si="143"/>
        <v>5.139999999999954</v>
      </c>
      <c r="H218" s="6">
        <f t="shared" si="139"/>
        <v>1005</v>
      </c>
      <c r="I218" s="105"/>
      <c r="M218" s="5">
        <f t="shared" si="144"/>
        <v>9.649999999999954</v>
      </c>
      <c r="N218" s="6">
        <f t="shared" si="138"/>
        <v>631</v>
      </c>
      <c r="P218" s="19">
        <f t="shared" si="136"/>
        <v>342.99999999999756</v>
      </c>
      <c r="Q218" s="21">
        <f t="shared" si="137"/>
        <v>1366</v>
      </c>
      <c r="R218" s="12">
        <f t="shared" si="128"/>
        <v>5</v>
      </c>
      <c r="S218" s="11" t="s">
        <v>9</v>
      </c>
      <c r="T218" s="13">
        <f t="shared" si="129"/>
        <v>42.999999999997556</v>
      </c>
    </row>
    <row r="219" spans="1:20" ht="12.75">
      <c r="A219" s="19">
        <f aca="true" t="shared" si="145" ref="A219:A228">A218+0.2</f>
        <v>293.59999999999997</v>
      </c>
      <c r="B219" s="21">
        <f t="shared" si="140"/>
        <v>1044</v>
      </c>
      <c r="C219" s="12">
        <f t="shared" si="141"/>
        <v>4</v>
      </c>
      <c r="D219" s="11" t="s">
        <v>9</v>
      </c>
      <c r="E219" s="13">
        <f t="shared" si="142"/>
        <v>53.599999999999966</v>
      </c>
      <c r="G219" s="5">
        <f t="shared" si="143"/>
        <v>5.149999999999954</v>
      </c>
      <c r="H219" s="6">
        <v>1008</v>
      </c>
      <c r="I219" s="105"/>
      <c r="M219" s="5">
        <f t="shared" si="144"/>
        <v>9.659999999999954</v>
      </c>
      <c r="N219" s="6">
        <f t="shared" si="138"/>
        <v>629</v>
      </c>
      <c r="P219" s="19">
        <f t="shared" si="136"/>
        <v>343.19999999999754</v>
      </c>
      <c r="Q219" s="21">
        <f t="shared" si="137"/>
        <v>1365</v>
      </c>
      <c r="R219" s="12">
        <f t="shared" si="128"/>
        <v>5</v>
      </c>
      <c r="S219" s="11" t="s">
        <v>9</v>
      </c>
      <c r="T219" s="13">
        <f t="shared" si="129"/>
        <v>43.199999999997544</v>
      </c>
    </row>
    <row r="220" spans="1:20" ht="12.75">
      <c r="A220" s="19">
        <f t="shared" si="145"/>
        <v>293.79999999999995</v>
      </c>
      <c r="B220" s="21">
        <f t="shared" si="140"/>
        <v>1043</v>
      </c>
      <c r="C220" s="12">
        <f t="shared" si="141"/>
        <v>4</v>
      </c>
      <c r="D220" s="11" t="s">
        <v>9</v>
      </c>
      <c r="E220" s="13">
        <f t="shared" si="142"/>
        <v>53.799999999999955</v>
      </c>
      <c r="G220" s="5">
        <f t="shared" si="143"/>
        <v>5.159999999999954</v>
      </c>
      <c r="H220" s="6">
        <f aca="true" t="shared" si="146" ref="H220:H235">H219+2</f>
        <v>1010</v>
      </c>
      <c r="I220" s="105"/>
      <c r="M220" s="5">
        <f t="shared" si="144"/>
        <v>9.669999999999954</v>
      </c>
      <c r="N220" s="6">
        <f aca="true" t="shared" si="147" ref="N220:N235">N219-2</f>
        <v>627</v>
      </c>
      <c r="P220" s="19">
        <f t="shared" si="136"/>
        <v>343.39999999999753</v>
      </c>
      <c r="Q220" s="21">
        <f t="shared" si="137"/>
        <v>1364</v>
      </c>
      <c r="R220" s="12">
        <f t="shared" si="128"/>
        <v>5</v>
      </c>
      <c r="S220" s="11" t="s">
        <v>9</v>
      </c>
      <c r="T220" s="13">
        <f t="shared" si="129"/>
        <v>43.39999999999753</v>
      </c>
    </row>
    <row r="221" spans="1:20" ht="12.75">
      <c r="A221" s="19">
        <v>293.9</v>
      </c>
      <c r="B221" s="21">
        <f t="shared" si="140"/>
        <v>1042</v>
      </c>
      <c r="C221" s="12">
        <f t="shared" si="141"/>
        <v>4</v>
      </c>
      <c r="D221" s="11" t="s">
        <v>9</v>
      </c>
      <c r="E221" s="13">
        <f t="shared" si="142"/>
        <v>53.89999999999998</v>
      </c>
      <c r="G221" s="5">
        <f t="shared" si="143"/>
        <v>5.169999999999954</v>
      </c>
      <c r="H221" s="6">
        <v>1013</v>
      </c>
      <c r="I221" s="105"/>
      <c r="M221" s="5">
        <f t="shared" si="144"/>
        <v>9.679999999999954</v>
      </c>
      <c r="N221" s="6">
        <f t="shared" si="147"/>
        <v>625</v>
      </c>
      <c r="P221" s="19">
        <f t="shared" si="136"/>
        <v>343.5999999999975</v>
      </c>
      <c r="Q221" s="21">
        <f t="shared" si="137"/>
        <v>1363</v>
      </c>
      <c r="R221" s="12">
        <f t="shared" si="128"/>
        <v>5</v>
      </c>
      <c r="S221" s="11" t="s">
        <v>9</v>
      </c>
      <c r="T221" s="13">
        <f t="shared" si="129"/>
        <v>43.59999999999752</v>
      </c>
    </row>
    <row r="222" spans="1:20" ht="12.75">
      <c r="A222" s="19">
        <f t="shared" si="145"/>
        <v>294.09999999999997</v>
      </c>
      <c r="B222" s="21">
        <f t="shared" si="140"/>
        <v>1041</v>
      </c>
      <c r="C222" s="12">
        <f t="shared" si="141"/>
        <v>4</v>
      </c>
      <c r="D222" s="11" t="s">
        <v>9</v>
      </c>
      <c r="E222" s="13">
        <f t="shared" si="142"/>
        <v>54.099999999999966</v>
      </c>
      <c r="G222" s="5">
        <f t="shared" si="143"/>
        <v>5.1799999999999535</v>
      </c>
      <c r="H222" s="6">
        <f t="shared" si="146"/>
        <v>1015</v>
      </c>
      <c r="I222" s="105"/>
      <c r="M222" s="5">
        <f t="shared" si="144"/>
        <v>9.689999999999953</v>
      </c>
      <c r="N222" s="6">
        <f t="shared" si="147"/>
        <v>623</v>
      </c>
      <c r="P222" s="19">
        <f t="shared" si="136"/>
        <v>343.7999999999975</v>
      </c>
      <c r="Q222" s="21">
        <f t="shared" si="137"/>
        <v>1362</v>
      </c>
      <c r="R222" s="12">
        <f t="shared" si="128"/>
        <v>5</v>
      </c>
      <c r="S222" s="11" t="s">
        <v>9</v>
      </c>
      <c r="T222" s="13">
        <f t="shared" si="129"/>
        <v>43.79999999999751</v>
      </c>
    </row>
    <row r="223" spans="1:20" ht="12.75">
      <c r="A223" s="19">
        <f t="shared" si="145"/>
        <v>294.29999999999995</v>
      </c>
      <c r="B223" s="21">
        <f t="shared" si="140"/>
        <v>1040</v>
      </c>
      <c r="C223" s="12">
        <f t="shared" si="141"/>
        <v>4</v>
      </c>
      <c r="D223" s="11" t="s">
        <v>9</v>
      </c>
      <c r="E223" s="13">
        <f t="shared" si="142"/>
        <v>54.299999999999955</v>
      </c>
      <c r="G223" s="5">
        <f t="shared" si="143"/>
        <v>5.189999999999953</v>
      </c>
      <c r="H223" s="6">
        <v>1018</v>
      </c>
      <c r="I223" s="105"/>
      <c r="M223" s="5">
        <f t="shared" si="144"/>
        <v>9.699999999999953</v>
      </c>
      <c r="N223" s="6">
        <f t="shared" si="147"/>
        <v>621</v>
      </c>
      <c r="P223" s="19">
        <f t="shared" si="136"/>
        <v>343.9999999999975</v>
      </c>
      <c r="Q223" s="21">
        <v>1360</v>
      </c>
      <c r="R223" s="12">
        <f t="shared" si="128"/>
        <v>5</v>
      </c>
      <c r="S223" s="11" t="s">
        <v>9</v>
      </c>
      <c r="T223" s="13">
        <f t="shared" si="129"/>
        <v>43.9999999999975</v>
      </c>
    </row>
    <row r="224" spans="1:20" ht="12.75">
      <c r="A224" s="19">
        <f t="shared" si="145"/>
        <v>294.49999999999994</v>
      </c>
      <c r="B224" s="21">
        <f t="shared" si="140"/>
        <v>1039</v>
      </c>
      <c r="C224" s="12">
        <f t="shared" si="141"/>
        <v>4</v>
      </c>
      <c r="D224" s="11" t="s">
        <v>9</v>
      </c>
      <c r="E224" s="13">
        <f t="shared" si="142"/>
        <v>54.49999999999994</v>
      </c>
      <c r="G224" s="5">
        <f t="shared" si="143"/>
        <v>5.199999999999953</v>
      </c>
      <c r="H224" s="6">
        <f t="shared" si="146"/>
        <v>1020</v>
      </c>
      <c r="I224" s="105"/>
      <c r="M224" s="5">
        <f t="shared" si="144"/>
        <v>9.709999999999953</v>
      </c>
      <c r="N224" s="6">
        <f t="shared" si="147"/>
        <v>619</v>
      </c>
      <c r="P224" s="19">
        <f t="shared" si="136"/>
        <v>344.1999999999975</v>
      </c>
      <c r="Q224" s="21">
        <f t="shared" si="137"/>
        <v>1359</v>
      </c>
      <c r="R224" s="12">
        <f t="shared" si="128"/>
        <v>5</v>
      </c>
      <c r="S224" s="11" t="s">
        <v>9</v>
      </c>
      <c r="T224" s="13">
        <f t="shared" si="129"/>
        <v>44.19999999999749</v>
      </c>
    </row>
    <row r="225" spans="1:20" ht="12.75">
      <c r="A225" s="19">
        <f t="shared" si="145"/>
        <v>294.69999999999993</v>
      </c>
      <c r="B225" s="21">
        <f t="shared" si="140"/>
        <v>1038</v>
      </c>
      <c r="C225" s="12">
        <f t="shared" si="141"/>
        <v>4</v>
      </c>
      <c r="D225" s="11" t="s">
        <v>9</v>
      </c>
      <c r="E225" s="13">
        <f t="shared" si="142"/>
        <v>54.69999999999993</v>
      </c>
      <c r="G225" s="5">
        <f t="shared" si="143"/>
        <v>5.209999999999953</v>
      </c>
      <c r="H225" s="6">
        <v>1023</v>
      </c>
      <c r="I225" s="105"/>
      <c r="M225" s="5">
        <f t="shared" si="144"/>
        <v>9.719999999999953</v>
      </c>
      <c r="N225" s="6">
        <f t="shared" si="147"/>
        <v>617</v>
      </c>
      <c r="P225" s="19">
        <f t="shared" si="136"/>
        <v>344.3999999999975</v>
      </c>
      <c r="Q225" s="21">
        <f t="shared" si="137"/>
        <v>1358</v>
      </c>
      <c r="R225" s="12">
        <f t="shared" si="128"/>
        <v>5</v>
      </c>
      <c r="S225" s="11" t="s">
        <v>9</v>
      </c>
      <c r="T225" s="13">
        <f t="shared" si="129"/>
        <v>44.399999999997476</v>
      </c>
    </row>
    <row r="226" spans="1:20" ht="12.75">
      <c r="A226" s="19">
        <f t="shared" si="145"/>
        <v>294.8999999999999</v>
      </c>
      <c r="B226" s="21">
        <f t="shared" si="140"/>
        <v>1037</v>
      </c>
      <c r="C226" s="12">
        <f t="shared" si="141"/>
        <v>4</v>
      </c>
      <c r="D226" s="11" t="s">
        <v>9</v>
      </c>
      <c r="E226" s="13">
        <f t="shared" si="142"/>
        <v>54.89999999999992</v>
      </c>
      <c r="G226" s="5">
        <f t="shared" si="143"/>
        <v>5.219999999999953</v>
      </c>
      <c r="H226" s="6">
        <f t="shared" si="146"/>
        <v>1025</v>
      </c>
      <c r="I226" s="105"/>
      <c r="M226" s="5">
        <f t="shared" si="144"/>
        <v>9.729999999999952</v>
      </c>
      <c r="N226" s="6">
        <f t="shared" si="147"/>
        <v>615</v>
      </c>
      <c r="P226" s="19">
        <f t="shared" si="136"/>
        <v>344.59999999999746</v>
      </c>
      <c r="Q226" s="21">
        <f t="shared" si="137"/>
        <v>1357</v>
      </c>
      <c r="R226" s="12">
        <f t="shared" si="128"/>
        <v>5</v>
      </c>
      <c r="S226" s="11" t="s">
        <v>9</v>
      </c>
      <c r="T226" s="13">
        <f t="shared" si="129"/>
        <v>44.599999999997465</v>
      </c>
    </row>
    <row r="227" spans="1:20" ht="12.75">
      <c r="A227" s="19">
        <v>295</v>
      </c>
      <c r="B227" s="21">
        <f t="shared" si="140"/>
        <v>1036</v>
      </c>
      <c r="C227" s="12">
        <f t="shared" si="141"/>
        <v>4</v>
      </c>
      <c r="D227" s="11" t="s">
        <v>9</v>
      </c>
      <c r="E227" s="13">
        <f t="shared" si="142"/>
        <v>55</v>
      </c>
      <c r="G227" s="5">
        <f t="shared" si="143"/>
        <v>5.2299999999999525</v>
      </c>
      <c r="H227" s="6">
        <f t="shared" si="146"/>
        <v>1027</v>
      </c>
      <c r="I227" s="105"/>
      <c r="M227" s="5">
        <f t="shared" si="144"/>
        <v>9.739999999999952</v>
      </c>
      <c r="N227" s="6">
        <f t="shared" si="147"/>
        <v>613</v>
      </c>
      <c r="P227" s="19">
        <f t="shared" si="136"/>
        <v>344.79999999999745</v>
      </c>
      <c r="Q227" s="21">
        <f t="shared" si="137"/>
        <v>1356</v>
      </c>
      <c r="R227" s="12">
        <f t="shared" si="128"/>
        <v>5</v>
      </c>
      <c r="S227" s="11" t="s">
        <v>9</v>
      </c>
      <c r="T227" s="13">
        <f t="shared" si="129"/>
        <v>44.79999999999745</v>
      </c>
    </row>
    <row r="228" spans="1:20" ht="12.75">
      <c r="A228" s="19">
        <f t="shared" si="145"/>
        <v>295.2</v>
      </c>
      <c r="B228" s="21">
        <f aca="true" t="shared" si="148" ref="B228:B243">B227-1</f>
        <v>1035</v>
      </c>
      <c r="C228" s="12">
        <f aca="true" t="shared" si="149" ref="C228:C243">INT(A228/60)</f>
        <v>4</v>
      </c>
      <c r="D228" s="11" t="s">
        <v>9</v>
      </c>
      <c r="E228" s="13">
        <f aca="true" t="shared" si="150" ref="E228:E243">MOD(A228,60)</f>
        <v>55.19999999999999</v>
      </c>
      <c r="G228" s="5">
        <f t="shared" si="143"/>
        <v>5.239999999999952</v>
      </c>
      <c r="H228" s="6">
        <v>1030</v>
      </c>
      <c r="I228" s="105"/>
      <c r="M228" s="5">
        <f t="shared" si="144"/>
        <v>9.749999999999952</v>
      </c>
      <c r="N228" s="6">
        <f t="shared" si="147"/>
        <v>611</v>
      </c>
      <c r="P228" s="19">
        <f t="shared" si="136"/>
        <v>344.99999999999744</v>
      </c>
      <c r="Q228" s="21">
        <f t="shared" si="137"/>
        <v>1355</v>
      </c>
      <c r="R228" s="12">
        <f t="shared" si="128"/>
        <v>5</v>
      </c>
      <c r="S228" s="11" t="s">
        <v>9</v>
      </c>
      <c r="T228" s="13">
        <f t="shared" si="129"/>
        <v>44.99999999999744</v>
      </c>
    </row>
    <row r="229" spans="1:20" ht="12.75">
      <c r="A229" s="19">
        <v>295.3</v>
      </c>
      <c r="B229" s="21">
        <f t="shared" si="148"/>
        <v>1034</v>
      </c>
      <c r="C229" s="12">
        <f t="shared" si="149"/>
        <v>4</v>
      </c>
      <c r="D229" s="11" t="s">
        <v>9</v>
      </c>
      <c r="E229" s="13">
        <f t="shared" si="150"/>
        <v>55.30000000000001</v>
      </c>
      <c r="G229" s="5">
        <f aca="true" t="shared" si="151" ref="G229:G244">G228+0.01</f>
        <v>5.249999999999952</v>
      </c>
      <c r="H229" s="6">
        <f t="shared" si="146"/>
        <v>1032</v>
      </c>
      <c r="I229" s="105"/>
      <c r="M229" s="5">
        <f aca="true" t="shared" si="152" ref="M229:M244">M228+0.01</f>
        <v>9.759999999999952</v>
      </c>
      <c r="N229" s="6">
        <f t="shared" si="147"/>
        <v>609</v>
      </c>
      <c r="P229" s="19">
        <f t="shared" si="136"/>
        <v>345.19999999999743</v>
      </c>
      <c r="Q229" s="21">
        <f t="shared" si="137"/>
        <v>1354</v>
      </c>
      <c r="R229" s="12">
        <f t="shared" si="128"/>
        <v>5</v>
      </c>
      <c r="S229" s="11" t="s">
        <v>9</v>
      </c>
      <c r="T229" s="13">
        <f t="shared" si="129"/>
        <v>45.19999999999743</v>
      </c>
    </row>
    <row r="230" spans="1:20" ht="12.75">
      <c r="A230" s="19">
        <f aca="true" t="shared" si="153" ref="A230:A245">A229+0.2</f>
        <v>295.5</v>
      </c>
      <c r="B230" s="21">
        <f t="shared" si="148"/>
        <v>1033</v>
      </c>
      <c r="C230" s="12">
        <f t="shared" si="149"/>
        <v>4</v>
      </c>
      <c r="D230" s="11" t="s">
        <v>9</v>
      </c>
      <c r="E230" s="13">
        <f t="shared" si="150"/>
        <v>55.5</v>
      </c>
      <c r="G230" s="5">
        <f t="shared" si="151"/>
        <v>5.259999999999952</v>
      </c>
      <c r="H230" s="6">
        <f t="shared" si="146"/>
        <v>1034</v>
      </c>
      <c r="I230" s="105"/>
      <c r="M230" s="5">
        <f t="shared" si="152"/>
        <v>9.769999999999952</v>
      </c>
      <c r="N230" s="6">
        <f t="shared" si="147"/>
        <v>607</v>
      </c>
      <c r="P230" s="19">
        <f t="shared" si="136"/>
        <v>345.3999999999974</v>
      </c>
      <c r="Q230" s="21">
        <v>1352</v>
      </c>
      <c r="R230" s="12">
        <f t="shared" si="128"/>
        <v>5</v>
      </c>
      <c r="S230" s="11" t="s">
        <v>9</v>
      </c>
      <c r="T230" s="13">
        <f t="shared" si="129"/>
        <v>45.39999999999742</v>
      </c>
    </row>
    <row r="231" spans="1:20" ht="12.75">
      <c r="A231" s="19">
        <f t="shared" si="153"/>
        <v>295.7</v>
      </c>
      <c r="B231" s="21">
        <f t="shared" si="148"/>
        <v>1032</v>
      </c>
      <c r="C231" s="12">
        <f t="shared" si="149"/>
        <v>4</v>
      </c>
      <c r="D231" s="11" t="s">
        <v>9</v>
      </c>
      <c r="E231" s="13">
        <f t="shared" si="150"/>
        <v>55.69999999999999</v>
      </c>
      <c r="G231" s="5">
        <f t="shared" si="151"/>
        <v>5.269999999999952</v>
      </c>
      <c r="H231" s="6">
        <v>1037</v>
      </c>
      <c r="I231" s="105"/>
      <c r="M231" s="5">
        <f t="shared" si="152"/>
        <v>9.779999999999951</v>
      </c>
      <c r="N231" s="6">
        <f t="shared" si="147"/>
        <v>605</v>
      </c>
      <c r="P231" s="19">
        <f t="shared" si="136"/>
        <v>345.5999999999974</v>
      </c>
      <c r="Q231" s="21">
        <f t="shared" si="137"/>
        <v>1351</v>
      </c>
      <c r="R231" s="12">
        <f t="shared" si="128"/>
        <v>5</v>
      </c>
      <c r="S231" s="11" t="s">
        <v>9</v>
      </c>
      <c r="T231" s="13">
        <f t="shared" si="129"/>
        <v>45.59999999999741</v>
      </c>
    </row>
    <row r="232" spans="1:20" ht="12.75">
      <c r="A232" s="19">
        <v>295.8</v>
      </c>
      <c r="B232" s="21">
        <f t="shared" si="148"/>
        <v>1031</v>
      </c>
      <c r="C232" s="12">
        <f t="shared" si="149"/>
        <v>4</v>
      </c>
      <c r="D232" s="11" t="s">
        <v>9</v>
      </c>
      <c r="E232" s="13">
        <f t="shared" si="150"/>
        <v>55.80000000000001</v>
      </c>
      <c r="G232" s="5">
        <f t="shared" si="151"/>
        <v>5.279999999999951</v>
      </c>
      <c r="H232" s="6">
        <f t="shared" si="146"/>
        <v>1039</v>
      </c>
      <c r="I232" s="105"/>
      <c r="M232" s="5">
        <f t="shared" si="152"/>
        <v>9.789999999999951</v>
      </c>
      <c r="N232" s="6">
        <f t="shared" si="147"/>
        <v>603</v>
      </c>
      <c r="P232" s="19">
        <f t="shared" si="136"/>
        <v>345.7999999999974</v>
      </c>
      <c r="Q232" s="21">
        <f t="shared" si="137"/>
        <v>1350</v>
      </c>
      <c r="R232" s="12">
        <f t="shared" si="128"/>
        <v>5</v>
      </c>
      <c r="S232" s="11" t="s">
        <v>9</v>
      </c>
      <c r="T232" s="13">
        <f t="shared" si="129"/>
        <v>45.7999999999974</v>
      </c>
    </row>
    <row r="233" spans="1:20" ht="12.75">
      <c r="A233" s="19">
        <f t="shared" si="153"/>
        <v>296</v>
      </c>
      <c r="B233" s="21">
        <f t="shared" si="148"/>
        <v>1030</v>
      </c>
      <c r="C233" s="12">
        <f t="shared" si="149"/>
        <v>4</v>
      </c>
      <c r="D233" s="11" t="s">
        <v>9</v>
      </c>
      <c r="E233" s="13">
        <f t="shared" si="150"/>
        <v>56</v>
      </c>
      <c r="G233" s="5">
        <f t="shared" si="151"/>
        <v>5.289999999999951</v>
      </c>
      <c r="H233" s="6">
        <f t="shared" si="146"/>
        <v>1041</v>
      </c>
      <c r="I233" s="105"/>
      <c r="M233" s="5">
        <f t="shared" si="152"/>
        <v>9.799999999999951</v>
      </c>
      <c r="N233" s="6">
        <v>602</v>
      </c>
      <c r="P233" s="19">
        <f t="shared" si="136"/>
        <v>345.9999999999974</v>
      </c>
      <c r="Q233" s="21">
        <f t="shared" si="137"/>
        <v>1349</v>
      </c>
      <c r="R233" s="12">
        <f t="shared" si="128"/>
        <v>5</v>
      </c>
      <c r="S233" s="11" t="s">
        <v>9</v>
      </c>
      <c r="T233" s="13">
        <f t="shared" si="129"/>
        <v>45.999999999997385</v>
      </c>
    </row>
    <row r="234" spans="1:20" ht="12.75">
      <c r="A234" s="19">
        <f t="shared" si="153"/>
        <v>296.2</v>
      </c>
      <c r="B234" s="21">
        <f t="shared" si="148"/>
        <v>1029</v>
      </c>
      <c r="C234" s="12">
        <f t="shared" si="149"/>
        <v>4</v>
      </c>
      <c r="D234" s="11" t="s">
        <v>9</v>
      </c>
      <c r="E234" s="13">
        <f t="shared" si="150"/>
        <v>56.19999999999999</v>
      </c>
      <c r="G234" s="5">
        <f t="shared" si="151"/>
        <v>5.299999999999951</v>
      </c>
      <c r="H234" s="6">
        <v>1044</v>
      </c>
      <c r="I234" s="105"/>
      <c r="M234" s="5">
        <f t="shared" si="152"/>
        <v>9.80999999999995</v>
      </c>
      <c r="N234" s="6">
        <f t="shared" si="147"/>
        <v>600</v>
      </c>
      <c r="P234" s="19">
        <f t="shared" si="136"/>
        <v>346.1999999999974</v>
      </c>
      <c r="Q234" s="21">
        <f t="shared" si="137"/>
        <v>1348</v>
      </c>
      <c r="R234" s="12">
        <f t="shared" si="128"/>
        <v>5</v>
      </c>
      <c r="S234" s="11" t="s">
        <v>9</v>
      </c>
      <c r="T234" s="13">
        <f t="shared" si="129"/>
        <v>46.199999999997374</v>
      </c>
    </row>
    <row r="235" spans="1:20" ht="12.75">
      <c r="A235" s="19">
        <f t="shared" si="153"/>
        <v>296.4</v>
      </c>
      <c r="B235" s="21">
        <f t="shared" si="148"/>
        <v>1028</v>
      </c>
      <c r="C235" s="12">
        <f t="shared" si="149"/>
        <v>4</v>
      </c>
      <c r="D235" s="11" t="s">
        <v>9</v>
      </c>
      <c r="E235" s="13">
        <f t="shared" si="150"/>
        <v>56.39999999999998</v>
      </c>
      <c r="G235" s="5">
        <f t="shared" si="151"/>
        <v>5.309999999999951</v>
      </c>
      <c r="H235" s="6">
        <f t="shared" si="146"/>
        <v>1046</v>
      </c>
      <c r="I235" s="105"/>
      <c r="M235" s="5">
        <f t="shared" si="152"/>
        <v>9.81999999999995</v>
      </c>
      <c r="N235" s="6">
        <f t="shared" si="147"/>
        <v>598</v>
      </c>
      <c r="P235" s="19">
        <f t="shared" si="136"/>
        <v>346.39999999999736</v>
      </c>
      <c r="Q235" s="21">
        <f t="shared" si="137"/>
        <v>1347</v>
      </c>
      <c r="R235" s="12">
        <f t="shared" si="128"/>
        <v>5</v>
      </c>
      <c r="S235" s="11" t="s">
        <v>9</v>
      </c>
      <c r="T235" s="13">
        <f t="shared" si="129"/>
        <v>46.39999999999736</v>
      </c>
    </row>
    <row r="236" spans="1:20" ht="12.75">
      <c r="A236" s="19">
        <f t="shared" si="153"/>
        <v>296.59999999999997</v>
      </c>
      <c r="B236" s="21">
        <f t="shared" si="148"/>
        <v>1027</v>
      </c>
      <c r="C236" s="12">
        <f t="shared" si="149"/>
        <v>4</v>
      </c>
      <c r="D236" s="11" t="s">
        <v>9</v>
      </c>
      <c r="E236" s="13">
        <f t="shared" si="150"/>
        <v>56.599999999999966</v>
      </c>
      <c r="G236" s="5">
        <f t="shared" si="151"/>
        <v>5.3199999999999505</v>
      </c>
      <c r="H236" s="6">
        <f aca="true" t="shared" si="154" ref="H236:H251">H235+2</f>
        <v>1048</v>
      </c>
      <c r="I236" s="105"/>
      <c r="M236" s="5">
        <f t="shared" si="152"/>
        <v>9.82999999999995</v>
      </c>
      <c r="N236" s="6">
        <f aca="true" t="shared" si="155" ref="N236:N251">N235-2</f>
        <v>596</v>
      </c>
      <c r="P236" s="19">
        <f t="shared" si="136"/>
        <v>346.59999999999735</v>
      </c>
      <c r="Q236" s="21">
        <f t="shared" si="137"/>
        <v>1346</v>
      </c>
      <c r="R236" s="12">
        <f t="shared" si="128"/>
        <v>5</v>
      </c>
      <c r="S236" s="11" t="s">
        <v>9</v>
      </c>
      <c r="T236" s="13">
        <f t="shared" si="129"/>
        <v>46.59999999999735</v>
      </c>
    </row>
    <row r="237" spans="1:20" ht="12.75">
      <c r="A237" s="19">
        <f t="shared" si="153"/>
        <v>296.79999999999995</v>
      </c>
      <c r="B237" s="21">
        <f t="shared" si="148"/>
        <v>1026</v>
      </c>
      <c r="C237" s="12">
        <f t="shared" si="149"/>
        <v>4</v>
      </c>
      <c r="D237" s="11" t="s">
        <v>9</v>
      </c>
      <c r="E237" s="13">
        <f t="shared" si="150"/>
        <v>56.799999999999955</v>
      </c>
      <c r="G237" s="5">
        <f t="shared" si="151"/>
        <v>5.32999999999995</v>
      </c>
      <c r="H237" s="6">
        <v>1051</v>
      </c>
      <c r="I237" s="105"/>
      <c r="M237" s="5">
        <f t="shared" si="152"/>
        <v>9.83999999999995</v>
      </c>
      <c r="N237" s="6">
        <f t="shared" si="155"/>
        <v>594</v>
      </c>
      <c r="P237" s="19">
        <f t="shared" si="136"/>
        <v>346.79999999999734</v>
      </c>
      <c r="Q237" s="21">
        <f t="shared" si="137"/>
        <v>1345</v>
      </c>
      <c r="R237" s="12">
        <f t="shared" si="128"/>
        <v>5</v>
      </c>
      <c r="S237" s="11" t="s">
        <v>9</v>
      </c>
      <c r="T237" s="13">
        <f t="shared" si="129"/>
        <v>46.79999999999734</v>
      </c>
    </row>
    <row r="238" spans="1:20" ht="12.75">
      <c r="A238" s="19">
        <f t="shared" si="153"/>
        <v>296.99999999999994</v>
      </c>
      <c r="B238" s="21">
        <f t="shared" si="148"/>
        <v>1025</v>
      </c>
      <c r="C238" s="12">
        <f t="shared" si="149"/>
        <v>4</v>
      </c>
      <c r="D238" s="11" t="s">
        <v>9</v>
      </c>
      <c r="E238" s="13">
        <f t="shared" si="150"/>
        <v>56.99999999999994</v>
      </c>
      <c r="G238" s="5">
        <f t="shared" si="151"/>
        <v>5.33999999999995</v>
      </c>
      <c r="H238" s="6">
        <f t="shared" si="154"/>
        <v>1053</v>
      </c>
      <c r="I238" s="105"/>
      <c r="M238" s="5">
        <f t="shared" si="152"/>
        <v>9.84999999999995</v>
      </c>
      <c r="N238" s="6">
        <f t="shared" si="155"/>
        <v>592</v>
      </c>
      <c r="P238" s="19">
        <f t="shared" si="136"/>
        <v>346.9999999999973</v>
      </c>
      <c r="Q238" s="21">
        <v>1343</v>
      </c>
      <c r="R238" s="12">
        <f t="shared" si="128"/>
        <v>5</v>
      </c>
      <c r="S238" s="11" t="s">
        <v>9</v>
      </c>
      <c r="T238" s="13">
        <f t="shared" si="129"/>
        <v>46.99999999999733</v>
      </c>
    </row>
    <row r="239" spans="1:20" ht="12.75">
      <c r="A239" s="19">
        <v>297.1</v>
      </c>
      <c r="B239" s="21">
        <f t="shared" si="148"/>
        <v>1024</v>
      </c>
      <c r="C239" s="12">
        <f t="shared" si="149"/>
        <v>4</v>
      </c>
      <c r="D239" s="11" t="s">
        <v>9</v>
      </c>
      <c r="E239" s="13">
        <f t="shared" si="150"/>
        <v>57.10000000000002</v>
      </c>
      <c r="G239" s="5">
        <f t="shared" si="151"/>
        <v>5.34999999999995</v>
      </c>
      <c r="H239" s="6">
        <v>1056</v>
      </c>
      <c r="I239" s="105"/>
      <c r="M239" s="5">
        <f t="shared" si="152"/>
        <v>9.85999999999995</v>
      </c>
      <c r="N239" s="6">
        <f t="shared" si="155"/>
        <v>590</v>
      </c>
      <c r="P239" s="19">
        <f t="shared" si="136"/>
        <v>347.1999999999973</v>
      </c>
      <c r="Q239" s="21">
        <f t="shared" si="137"/>
        <v>1342</v>
      </c>
      <c r="R239" s="12">
        <f t="shared" si="128"/>
        <v>5</v>
      </c>
      <c r="S239" s="11" t="s">
        <v>9</v>
      </c>
      <c r="T239" s="13">
        <f t="shared" si="129"/>
        <v>47.19999999999732</v>
      </c>
    </row>
    <row r="240" spans="1:20" ht="12.75">
      <c r="A240" s="19">
        <f t="shared" si="153"/>
        <v>297.3</v>
      </c>
      <c r="B240" s="21">
        <f t="shared" si="148"/>
        <v>1023</v>
      </c>
      <c r="C240" s="12">
        <f t="shared" si="149"/>
        <v>4</v>
      </c>
      <c r="D240" s="11" t="s">
        <v>9</v>
      </c>
      <c r="E240" s="13">
        <f t="shared" si="150"/>
        <v>57.30000000000001</v>
      </c>
      <c r="G240" s="5">
        <f t="shared" si="151"/>
        <v>5.35999999999995</v>
      </c>
      <c r="H240" s="6">
        <f t="shared" si="154"/>
        <v>1058</v>
      </c>
      <c r="I240" s="105"/>
      <c r="M240" s="5">
        <f t="shared" si="152"/>
        <v>9.86999999999995</v>
      </c>
      <c r="N240" s="6">
        <f t="shared" si="155"/>
        <v>588</v>
      </c>
      <c r="P240" s="19">
        <f t="shared" si="136"/>
        <v>347.3999999999973</v>
      </c>
      <c r="Q240" s="21">
        <f t="shared" si="137"/>
        <v>1341</v>
      </c>
      <c r="R240" s="12">
        <f t="shared" si="128"/>
        <v>5</v>
      </c>
      <c r="S240" s="11" t="s">
        <v>9</v>
      </c>
      <c r="T240" s="13">
        <f t="shared" si="129"/>
        <v>47.399999999997306</v>
      </c>
    </row>
    <row r="241" spans="1:20" ht="12.75">
      <c r="A241" s="19">
        <f t="shared" si="153"/>
        <v>297.5</v>
      </c>
      <c r="B241" s="21">
        <f t="shared" si="148"/>
        <v>1022</v>
      </c>
      <c r="C241" s="12">
        <f t="shared" si="149"/>
        <v>4</v>
      </c>
      <c r="D241" s="11" t="s">
        <v>9</v>
      </c>
      <c r="E241" s="13">
        <f t="shared" si="150"/>
        <v>57.5</v>
      </c>
      <c r="G241" s="5">
        <f t="shared" si="151"/>
        <v>5.3699999999999495</v>
      </c>
      <c r="H241" s="6">
        <f t="shared" si="154"/>
        <v>1060</v>
      </c>
      <c r="I241" s="105"/>
      <c r="M241" s="5">
        <f t="shared" si="152"/>
        <v>9.87999999999995</v>
      </c>
      <c r="N241" s="6">
        <f t="shared" si="155"/>
        <v>586</v>
      </c>
      <c r="P241" s="19">
        <f t="shared" si="136"/>
        <v>347.5999999999973</v>
      </c>
      <c r="Q241" s="21">
        <f t="shared" si="137"/>
        <v>1340</v>
      </c>
      <c r="R241" s="12">
        <f t="shared" si="128"/>
        <v>5</v>
      </c>
      <c r="S241" s="11" t="s">
        <v>9</v>
      </c>
      <c r="T241" s="13">
        <f t="shared" si="129"/>
        <v>47.599999999997294</v>
      </c>
    </row>
    <row r="242" spans="1:20" ht="12.75">
      <c r="A242" s="19">
        <f t="shared" si="153"/>
        <v>297.7</v>
      </c>
      <c r="B242" s="21">
        <f t="shared" si="148"/>
        <v>1021</v>
      </c>
      <c r="C242" s="12">
        <f t="shared" si="149"/>
        <v>4</v>
      </c>
      <c r="D242" s="11" t="s">
        <v>9</v>
      </c>
      <c r="E242" s="13">
        <f t="shared" si="150"/>
        <v>57.69999999999999</v>
      </c>
      <c r="G242" s="5">
        <f t="shared" si="151"/>
        <v>5.379999999999949</v>
      </c>
      <c r="H242" s="6">
        <v>1063</v>
      </c>
      <c r="I242" s="105"/>
      <c r="M242" s="5">
        <f t="shared" si="152"/>
        <v>9.889999999999949</v>
      </c>
      <c r="N242" s="6">
        <f t="shared" si="155"/>
        <v>584</v>
      </c>
      <c r="P242" s="19">
        <f t="shared" si="136"/>
        <v>347.7999999999973</v>
      </c>
      <c r="Q242" s="21">
        <f t="shared" si="137"/>
        <v>1339</v>
      </c>
      <c r="R242" s="12">
        <f t="shared" si="128"/>
        <v>5</v>
      </c>
      <c r="S242" s="11" t="s">
        <v>9</v>
      </c>
      <c r="T242" s="13">
        <f t="shared" si="129"/>
        <v>47.79999999999728</v>
      </c>
    </row>
    <row r="243" spans="1:20" ht="12.75">
      <c r="A243" s="19">
        <f t="shared" si="153"/>
        <v>297.9</v>
      </c>
      <c r="B243" s="21">
        <f t="shared" si="148"/>
        <v>1020</v>
      </c>
      <c r="C243" s="12">
        <f t="shared" si="149"/>
        <v>4</v>
      </c>
      <c r="D243" s="11" t="s">
        <v>9</v>
      </c>
      <c r="E243" s="13">
        <f t="shared" si="150"/>
        <v>57.89999999999998</v>
      </c>
      <c r="G243" s="5">
        <f t="shared" si="151"/>
        <v>5.389999999999949</v>
      </c>
      <c r="H243" s="6">
        <f t="shared" si="154"/>
        <v>1065</v>
      </c>
      <c r="I243" s="105"/>
      <c r="M243" s="5">
        <f t="shared" si="152"/>
        <v>9.899999999999949</v>
      </c>
      <c r="N243" s="6">
        <f t="shared" si="155"/>
        <v>582</v>
      </c>
      <c r="P243" s="19">
        <f t="shared" si="136"/>
        <v>347.99999999999727</v>
      </c>
      <c r="Q243" s="21">
        <f t="shared" si="137"/>
        <v>1338</v>
      </c>
      <c r="R243" s="12">
        <f t="shared" si="128"/>
        <v>5</v>
      </c>
      <c r="S243" s="11" t="s">
        <v>9</v>
      </c>
      <c r="T243" s="13">
        <f t="shared" si="129"/>
        <v>47.99999999999727</v>
      </c>
    </row>
    <row r="244" spans="1:20" ht="12.75">
      <c r="A244" s="19">
        <v>298</v>
      </c>
      <c r="B244" s="21">
        <f aca="true" t="shared" si="156" ref="B244:B259">B243-1</f>
        <v>1019</v>
      </c>
      <c r="C244" s="12">
        <f aca="true" t="shared" si="157" ref="C244:C259">INT(A244/60)</f>
        <v>4</v>
      </c>
      <c r="D244" s="11" t="s">
        <v>9</v>
      </c>
      <c r="E244" s="13">
        <f aca="true" t="shared" si="158" ref="E244:E259">MOD(A244,60)</f>
        <v>58</v>
      </c>
      <c r="G244" s="5">
        <f t="shared" si="151"/>
        <v>5.399999999999949</v>
      </c>
      <c r="H244" s="6">
        <v>1068</v>
      </c>
      <c r="I244" s="105"/>
      <c r="M244" s="5">
        <f t="shared" si="152"/>
        <v>9.909999999999949</v>
      </c>
      <c r="N244" s="6">
        <f t="shared" si="155"/>
        <v>580</v>
      </c>
      <c r="P244" s="19">
        <f t="shared" si="136"/>
        <v>348.19999999999726</v>
      </c>
      <c r="Q244" s="21">
        <v>1336</v>
      </c>
      <c r="R244" s="12">
        <f t="shared" si="128"/>
        <v>5</v>
      </c>
      <c r="S244" s="11" t="s">
        <v>9</v>
      </c>
      <c r="T244" s="13">
        <f t="shared" si="129"/>
        <v>48.19999999999726</v>
      </c>
    </row>
    <row r="245" spans="1:20" ht="12.75">
      <c r="A245" s="19">
        <f t="shared" si="153"/>
        <v>298.2</v>
      </c>
      <c r="B245" s="21">
        <f t="shared" si="156"/>
        <v>1018</v>
      </c>
      <c r="C245" s="12">
        <f t="shared" si="157"/>
        <v>4</v>
      </c>
      <c r="D245" s="11" t="s">
        <v>9</v>
      </c>
      <c r="E245" s="13">
        <f t="shared" si="158"/>
        <v>58.19999999999999</v>
      </c>
      <c r="G245" s="5">
        <f aca="true" t="shared" si="159" ref="G245:G260">G244+0.01</f>
        <v>5.409999999999949</v>
      </c>
      <c r="H245" s="6">
        <f t="shared" si="154"/>
        <v>1070</v>
      </c>
      <c r="I245" s="105"/>
      <c r="M245" s="5">
        <f aca="true" t="shared" si="160" ref="M245:M260">M244+0.01</f>
        <v>9.919999999999948</v>
      </c>
      <c r="N245" s="6">
        <f t="shared" si="155"/>
        <v>578</v>
      </c>
      <c r="P245" s="19">
        <f t="shared" si="136"/>
        <v>348.39999999999725</v>
      </c>
      <c r="Q245" s="21">
        <f t="shared" si="137"/>
        <v>1335</v>
      </c>
      <c r="R245" s="12">
        <f t="shared" si="128"/>
        <v>5</v>
      </c>
      <c r="S245" s="11" t="s">
        <v>9</v>
      </c>
      <c r="T245" s="13">
        <f t="shared" si="129"/>
        <v>48.39999999999725</v>
      </c>
    </row>
    <row r="246" spans="1:20" ht="12.75">
      <c r="A246" s="19">
        <f aca="true" t="shared" si="161" ref="A246:A260">A245+0.2</f>
        <v>298.4</v>
      </c>
      <c r="B246" s="21">
        <f t="shared" si="156"/>
        <v>1017</v>
      </c>
      <c r="C246" s="12">
        <f t="shared" si="157"/>
        <v>4</v>
      </c>
      <c r="D246" s="11" t="s">
        <v>9</v>
      </c>
      <c r="E246" s="13">
        <f t="shared" si="158"/>
        <v>58.39999999999998</v>
      </c>
      <c r="G246" s="5">
        <f t="shared" si="159"/>
        <v>5.419999999999948</v>
      </c>
      <c r="H246" s="6">
        <f t="shared" si="154"/>
        <v>1072</v>
      </c>
      <c r="I246" s="105"/>
      <c r="M246" s="5">
        <f t="shared" si="160"/>
        <v>9.929999999999948</v>
      </c>
      <c r="N246" s="6">
        <v>577</v>
      </c>
      <c r="P246" s="19">
        <f t="shared" si="136"/>
        <v>348.59999999999724</v>
      </c>
      <c r="Q246" s="21">
        <f t="shared" si="137"/>
        <v>1334</v>
      </c>
      <c r="R246" s="12">
        <f t="shared" si="128"/>
        <v>5</v>
      </c>
      <c r="S246" s="11" t="s">
        <v>9</v>
      </c>
      <c r="T246" s="13">
        <f t="shared" si="129"/>
        <v>48.59999999999724</v>
      </c>
    </row>
    <row r="247" spans="1:20" ht="12.75">
      <c r="A247" s="19">
        <f t="shared" si="161"/>
        <v>298.59999999999997</v>
      </c>
      <c r="B247" s="21">
        <f t="shared" si="156"/>
        <v>1016</v>
      </c>
      <c r="C247" s="12">
        <f t="shared" si="157"/>
        <v>4</v>
      </c>
      <c r="D247" s="11" t="s">
        <v>9</v>
      </c>
      <c r="E247" s="13">
        <f t="shared" si="158"/>
        <v>58.599999999999966</v>
      </c>
      <c r="G247" s="5">
        <f t="shared" si="159"/>
        <v>5.429999999999948</v>
      </c>
      <c r="H247" s="6">
        <v>1075</v>
      </c>
      <c r="I247" s="105"/>
      <c r="M247" s="5">
        <f t="shared" si="160"/>
        <v>9.939999999999948</v>
      </c>
      <c r="N247" s="6">
        <f t="shared" si="155"/>
        <v>575</v>
      </c>
      <c r="P247" s="19">
        <f t="shared" si="136"/>
        <v>348.7999999999972</v>
      </c>
      <c r="Q247" s="21">
        <f t="shared" si="137"/>
        <v>1333</v>
      </c>
      <c r="R247" s="12">
        <f t="shared" si="128"/>
        <v>5</v>
      </c>
      <c r="S247" s="11" t="s">
        <v>9</v>
      </c>
      <c r="T247" s="13">
        <f t="shared" si="129"/>
        <v>48.799999999997226</v>
      </c>
    </row>
    <row r="248" spans="1:20" ht="12.75">
      <c r="A248" s="19">
        <f t="shared" si="161"/>
        <v>298.79999999999995</v>
      </c>
      <c r="B248" s="21">
        <f t="shared" si="156"/>
        <v>1015</v>
      </c>
      <c r="C248" s="12">
        <f t="shared" si="157"/>
        <v>4</v>
      </c>
      <c r="D248" s="11" t="s">
        <v>9</v>
      </c>
      <c r="E248" s="13">
        <f t="shared" si="158"/>
        <v>58.799999999999955</v>
      </c>
      <c r="G248" s="5">
        <f t="shared" si="159"/>
        <v>5.439999999999948</v>
      </c>
      <c r="H248" s="6">
        <f t="shared" si="154"/>
        <v>1077</v>
      </c>
      <c r="I248" s="105"/>
      <c r="M248" s="5">
        <f t="shared" si="160"/>
        <v>9.949999999999948</v>
      </c>
      <c r="N248" s="6">
        <f t="shared" si="155"/>
        <v>573</v>
      </c>
      <c r="P248" s="19">
        <f t="shared" si="136"/>
        <v>348.9999999999972</v>
      </c>
      <c r="Q248" s="21">
        <f t="shared" si="137"/>
        <v>1332</v>
      </c>
      <c r="R248" s="12">
        <f t="shared" si="128"/>
        <v>5</v>
      </c>
      <c r="S248" s="11" t="s">
        <v>9</v>
      </c>
      <c r="T248" s="13">
        <f t="shared" si="129"/>
        <v>48.999999999997215</v>
      </c>
    </row>
    <row r="249" spans="1:20" ht="12.75">
      <c r="A249" s="19">
        <v>298.9</v>
      </c>
      <c r="B249" s="21">
        <f t="shared" si="156"/>
        <v>1014</v>
      </c>
      <c r="C249" s="12">
        <f t="shared" si="157"/>
        <v>4</v>
      </c>
      <c r="D249" s="11" t="s">
        <v>9</v>
      </c>
      <c r="E249" s="13">
        <f t="shared" si="158"/>
        <v>58.89999999999998</v>
      </c>
      <c r="G249" s="5">
        <f t="shared" si="159"/>
        <v>5.449999999999948</v>
      </c>
      <c r="H249" s="6">
        <f t="shared" si="154"/>
        <v>1079</v>
      </c>
      <c r="I249" s="105"/>
      <c r="M249" s="5">
        <f t="shared" si="160"/>
        <v>9.959999999999948</v>
      </c>
      <c r="N249" s="6">
        <f t="shared" si="155"/>
        <v>571</v>
      </c>
      <c r="P249" s="19">
        <f t="shared" si="136"/>
        <v>349.1999999999972</v>
      </c>
      <c r="Q249" s="21">
        <f t="shared" si="137"/>
        <v>1331</v>
      </c>
      <c r="R249" s="12">
        <f t="shared" si="128"/>
        <v>5</v>
      </c>
      <c r="S249" s="11" t="s">
        <v>9</v>
      </c>
      <c r="T249" s="13">
        <f t="shared" si="129"/>
        <v>49.1999999999972</v>
      </c>
    </row>
    <row r="250" spans="1:20" ht="12.75">
      <c r="A250" s="19">
        <f t="shared" si="161"/>
        <v>299.09999999999997</v>
      </c>
      <c r="B250" s="21">
        <f t="shared" si="156"/>
        <v>1013</v>
      </c>
      <c r="C250" s="12">
        <f t="shared" si="157"/>
        <v>4</v>
      </c>
      <c r="D250" s="11" t="s">
        <v>9</v>
      </c>
      <c r="E250" s="13">
        <f t="shared" si="158"/>
        <v>59.099999999999966</v>
      </c>
      <c r="G250" s="5">
        <f t="shared" si="159"/>
        <v>5.459999999999948</v>
      </c>
      <c r="H250" s="6">
        <v>1082</v>
      </c>
      <c r="I250" s="105"/>
      <c r="M250" s="5">
        <f t="shared" si="160"/>
        <v>9.969999999999947</v>
      </c>
      <c r="N250" s="6">
        <f t="shared" si="155"/>
        <v>569</v>
      </c>
      <c r="P250" s="19">
        <f t="shared" si="136"/>
        <v>349.3999999999972</v>
      </c>
      <c r="Q250" s="21">
        <f t="shared" si="137"/>
        <v>1330</v>
      </c>
      <c r="R250" s="12">
        <f t="shared" si="128"/>
        <v>5</v>
      </c>
      <c r="S250" s="11" t="s">
        <v>9</v>
      </c>
      <c r="T250" s="13">
        <f t="shared" si="129"/>
        <v>49.39999999999719</v>
      </c>
    </row>
    <row r="251" spans="1:20" ht="12.75">
      <c r="A251" s="19">
        <f t="shared" si="161"/>
        <v>299.29999999999995</v>
      </c>
      <c r="B251" s="21">
        <f t="shared" si="156"/>
        <v>1012</v>
      </c>
      <c r="C251" s="12">
        <f t="shared" si="157"/>
        <v>4</v>
      </c>
      <c r="D251" s="11" t="s">
        <v>9</v>
      </c>
      <c r="E251" s="13">
        <f t="shared" si="158"/>
        <v>59.299999999999955</v>
      </c>
      <c r="G251" s="5">
        <f t="shared" si="159"/>
        <v>5.469999999999947</v>
      </c>
      <c r="H251" s="6">
        <f t="shared" si="154"/>
        <v>1084</v>
      </c>
      <c r="I251" s="105"/>
      <c r="M251" s="5">
        <f t="shared" si="160"/>
        <v>9.979999999999947</v>
      </c>
      <c r="N251" s="6">
        <f t="shared" si="155"/>
        <v>567</v>
      </c>
      <c r="P251" s="19">
        <f t="shared" si="136"/>
        <v>349.5999999999972</v>
      </c>
      <c r="Q251" s="21">
        <f t="shared" si="137"/>
        <v>1329</v>
      </c>
      <c r="R251" s="12">
        <f t="shared" si="128"/>
        <v>5</v>
      </c>
      <c r="S251" s="11" t="s">
        <v>9</v>
      </c>
      <c r="T251" s="13">
        <f t="shared" si="129"/>
        <v>49.59999999999718</v>
      </c>
    </row>
    <row r="252" spans="1:20" ht="12.75">
      <c r="A252" s="19">
        <f t="shared" si="161"/>
        <v>299.49999999999994</v>
      </c>
      <c r="B252" s="21">
        <f t="shared" si="156"/>
        <v>1011</v>
      </c>
      <c r="C252" s="12">
        <f t="shared" si="157"/>
        <v>4</v>
      </c>
      <c r="D252" s="11" t="s">
        <v>9</v>
      </c>
      <c r="E252" s="13">
        <f t="shared" si="158"/>
        <v>59.49999999999994</v>
      </c>
      <c r="G252" s="5">
        <f t="shared" si="159"/>
        <v>5.479999999999947</v>
      </c>
      <c r="H252" s="6">
        <f aca="true" t="shared" si="162" ref="H252:H267">H251+2</f>
        <v>1086</v>
      </c>
      <c r="I252" s="105"/>
      <c r="M252" s="5">
        <f t="shared" si="160"/>
        <v>9.989999999999947</v>
      </c>
      <c r="N252" s="6">
        <f aca="true" t="shared" si="163" ref="N252:N267">N251-2</f>
        <v>565</v>
      </c>
      <c r="P252" s="19">
        <f t="shared" si="136"/>
        <v>349.79999999999717</v>
      </c>
      <c r="Q252" s="21">
        <v>1327</v>
      </c>
      <c r="R252" s="12">
        <f t="shared" si="128"/>
        <v>5</v>
      </c>
      <c r="S252" s="11" t="s">
        <v>9</v>
      </c>
      <c r="T252" s="13">
        <f t="shared" si="129"/>
        <v>49.79999999999717</v>
      </c>
    </row>
    <row r="253" spans="1:20" ht="12.75">
      <c r="A253" s="19">
        <f t="shared" si="161"/>
        <v>299.69999999999993</v>
      </c>
      <c r="B253" s="21">
        <f t="shared" si="156"/>
        <v>1010</v>
      </c>
      <c r="C253" s="12">
        <f t="shared" si="157"/>
        <v>4</v>
      </c>
      <c r="D253" s="11" t="s">
        <v>9</v>
      </c>
      <c r="E253" s="13">
        <f t="shared" si="158"/>
        <v>59.69999999999993</v>
      </c>
      <c r="G253" s="5">
        <f t="shared" si="159"/>
        <v>5.489999999999947</v>
      </c>
      <c r="H253" s="6">
        <v>1089</v>
      </c>
      <c r="I253" s="105"/>
      <c r="M253" s="5">
        <f t="shared" si="160"/>
        <v>9.999999999999947</v>
      </c>
      <c r="N253" s="6">
        <f t="shared" si="163"/>
        <v>563</v>
      </c>
      <c r="P253" s="19">
        <f t="shared" si="136"/>
        <v>349.99999999999716</v>
      </c>
      <c r="Q253" s="21">
        <f t="shared" si="137"/>
        <v>1326</v>
      </c>
      <c r="R253" s="12">
        <f t="shared" si="128"/>
        <v>5</v>
      </c>
      <c r="S253" s="11" t="s">
        <v>9</v>
      </c>
      <c r="T253" s="13">
        <f t="shared" si="129"/>
        <v>49.99999999999716</v>
      </c>
    </row>
    <row r="254" spans="1:20" ht="12.75">
      <c r="A254" s="19">
        <f t="shared" si="161"/>
        <v>299.8999999999999</v>
      </c>
      <c r="B254" s="21">
        <f t="shared" si="156"/>
        <v>1009</v>
      </c>
      <c r="C254" s="12">
        <f t="shared" si="157"/>
        <v>4</v>
      </c>
      <c r="D254" s="11" t="s">
        <v>9</v>
      </c>
      <c r="E254" s="13">
        <f t="shared" si="158"/>
        <v>59.89999999999992</v>
      </c>
      <c r="G254" s="5">
        <f t="shared" si="159"/>
        <v>5.499999999999947</v>
      </c>
      <c r="H254" s="6">
        <f t="shared" si="162"/>
        <v>1091</v>
      </c>
      <c r="I254" s="105"/>
      <c r="M254" s="5">
        <f t="shared" si="160"/>
        <v>10.009999999999946</v>
      </c>
      <c r="N254" s="6">
        <f t="shared" si="163"/>
        <v>561</v>
      </c>
      <c r="P254" s="19">
        <f t="shared" si="136"/>
        <v>350.19999999999715</v>
      </c>
      <c r="Q254" s="21">
        <f t="shared" si="137"/>
        <v>1325</v>
      </c>
      <c r="R254" s="12">
        <f t="shared" si="128"/>
        <v>5</v>
      </c>
      <c r="S254" s="11" t="s">
        <v>9</v>
      </c>
      <c r="T254" s="13">
        <f t="shared" si="129"/>
        <v>50.19999999999715</v>
      </c>
    </row>
    <row r="255" spans="1:20" ht="12.75">
      <c r="A255" s="19">
        <v>300</v>
      </c>
      <c r="B255" s="21">
        <f t="shared" si="156"/>
        <v>1008</v>
      </c>
      <c r="C255" s="12">
        <f t="shared" si="157"/>
        <v>5</v>
      </c>
      <c r="D255" s="11" t="s">
        <v>9</v>
      </c>
      <c r="E255" s="13">
        <f t="shared" si="158"/>
        <v>0</v>
      </c>
      <c r="G255" s="5">
        <f t="shared" si="159"/>
        <v>5.5099999999999465</v>
      </c>
      <c r="H255" s="6">
        <f t="shared" si="162"/>
        <v>1093</v>
      </c>
      <c r="I255" s="105"/>
      <c r="M255" s="5">
        <f t="shared" si="160"/>
        <v>10.019999999999946</v>
      </c>
      <c r="N255" s="6">
        <v>560</v>
      </c>
      <c r="P255" s="19">
        <f t="shared" si="136"/>
        <v>350.39999999999714</v>
      </c>
      <c r="Q255" s="21">
        <f t="shared" si="137"/>
        <v>1324</v>
      </c>
      <c r="R255" s="12">
        <f t="shared" si="128"/>
        <v>5</v>
      </c>
      <c r="S255" s="11" t="s">
        <v>9</v>
      </c>
      <c r="T255" s="13">
        <f t="shared" si="129"/>
        <v>50.399999999997135</v>
      </c>
    </row>
    <row r="256" spans="1:20" ht="12.75">
      <c r="A256" s="19">
        <f t="shared" si="161"/>
        <v>300.2</v>
      </c>
      <c r="B256" s="21">
        <f t="shared" si="156"/>
        <v>1007</v>
      </c>
      <c r="C256" s="12">
        <f t="shared" si="157"/>
        <v>5</v>
      </c>
      <c r="D256" s="11" t="s">
        <v>9</v>
      </c>
      <c r="E256" s="13">
        <f t="shared" si="158"/>
        <v>0.19999999999998863</v>
      </c>
      <c r="G256" s="5">
        <f t="shared" si="159"/>
        <v>5.519999999999946</v>
      </c>
      <c r="H256" s="6">
        <v>1096</v>
      </c>
      <c r="I256" s="105"/>
      <c r="M256" s="5">
        <f t="shared" si="160"/>
        <v>10.029999999999946</v>
      </c>
      <c r="N256" s="6">
        <f t="shared" si="163"/>
        <v>558</v>
      </c>
      <c r="P256" s="19">
        <f t="shared" si="136"/>
        <v>350.5999999999971</v>
      </c>
      <c r="Q256" s="21">
        <f t="shared" si="137"/>
        <v>1323</v>
      </c>
      <c r="R256" s="12">
        <f t="shared" si="128"/>
        <v>5</v>
      </c>
      <c r="S256" s="11" t="s">
        <v>9</v>
      </c>
      <c r="T256" s="13">
        <f t="shared" si="129"/>
        <v>50.599999999997124</v>
      </c>
    </row>
    <row r="257" spans="1:20" ht="12.75">
      <c r="A257" s="19">
        <f t="shared" si="161"/>
        <v>300.4</v>
      </c>
      <c r="B257" s="21">
        <f t="shared" si="156"/>
        <v>1006</v>
      </c>
      <c r="C257" s="12">
        <f t="shared" si="157"/>
        <v>5</v>
      </c>
      <c r="D257" s="11" t="s">
        <v>9</v>
      </c>
      <c r="E257" s="13">
        <f t="shared" si="158"/>
        <v>0.39999999999997726</v>
      </c>
      <c r="G257" s="5">
        <f t="shared" si="159"/>
        <v>5.529999999999946</v>
      </c>
      <c r="H257" s="6">
        <f t="shared" si="162"/>
        <v>1098</v>
      </c>
      <c r="I257" s="105"/>
      <c r="M257" s="5">
        <f t="shared" si="160"/>
        <v>10.039999999999946</v>
      </c>
      <c r="N257" s="6">
        <f t="shared" si="163"/>
        <v>556</v>
      </c>
      <c r="P257" s="19">
        <f t="shared" si="136"/>
        <v>350.7999999999971</v>
      </c>
      <c r="Q257" s="21">
        <f t="shared" si="137"/>
        <v>1322</v>
      </c>
      <c r="R257" s="12">
        <f t="shared" si="128"/>
        <v>5</v>
      </c>
      <c r="S257" s="11" t="s">
        <v>9</v>
      </c>
      <c r="T257" s="13">
        <f t="shared" si="129"/>
        <v>50.79999999999711</v>
      </c>
    </row>
    <row r="258" spans="1:20" ht="12.75">
      <c r="A258" s="19">
        <f t="shared" si="161"/>
        <v>300.59999999999997</v>
      </c>
      <c r="B258" s="21">
        <f t="shared" si="156"/>
        <v>1005</v>
      </c>
      <c r="C258" s="12">
        <f t="shared" si="157"/>
        <v>5</v>
      </c>
      <c r="D258" s="11" t="s">
        <v>9</v>
      </c>
      <c r="E258" s="13">
        <f t="shared" si="158"/>
        <v>0.5999999999999659</v>
      </c>
      <c r="G258" s="5">
        <f t="shared" si="159"/>
        <v>5.539999999999946</v>
      </c>
      <c r="H258" s="6">
        <f t="shared" si="162"/>
        <v>1100</v>
      </c>
      <c r="I258" s="105"/>
      <c r="M258" s="5">
        <f t="shared" si="160"/>
        <v>10.049999999999946</v>
      </c>
      <c r="N258" s="6">
        <f t="shared" si="163"/>
        <v>554</v>
      </c>
      <c r="P258" s="19">
        <f t="shared" si="136"/>
        <v>350.9999999999971</v>
      </c>
      <c r="Q258" s="21">
        <f t="shared" si="137"/>
        <v>1321</v>
      </c>
      <c r="R258" s="12">
        <f aca="true" t="shared" si="164" ref="R258:R321">INT(P258/60)</f>
        <v>5</v>
      </c>
      <c r="S258" s="11" t="s">
        <v>9</v>
      </c>
      <c r="T258" s="13">
        <f aca="true" t="shared" si="165" ref="T258:T321">MOD(P258,60)</f>
        <v>50.9999999999971</v>
      </c>
    </row>
    <row r="259" spans="1:20" ht="12.75">
      <c r="A259" s="19">
        <f t="shared" si="161"/>
        <v>300.79999999999995</v>
      </c>
      <c r="B259" s="21">
        <f t="shared" si="156"/>
        <v>1004</v>
      </c>
      <c r="C259" s="12">
        <f t="shared" si="157"/>
        <v>5</v>
      </c>
      <c r="D259" s="11" t="s">
        <v>9</v>
      </c>
      <c r="E259" s="13">
        <f t="shared" si="158"/>
        <v>0.7999999999999545</v>
      </c>
      <c r="G259" s="5">
        <f t="shared" si="159"/>
        <v>5.549999999999946</v>
      </c>
      <c r="H259" s="6">
        <v>1103</v>
      </c>
      <c r="I259" s="105"/>
      <c r="M259" s="5">
        <f t="shared" si="160"/>
        <v>10.059999999999945</v>
      </c>
      <c r="N259" s="6">
        <f t="shared" si="163"/>
        <v>552</v>
      </c>
      <c r="P259" s="19">
        <f t="shared" si="136"/>
        <v>351.1999999999971</v>
      </c>
      <c r="Q259" s="21">
        <f t="shared" si="137"/>
        <v>1320</v>
      </c>
      <c r="R259" s="12">
        <f t="shared" si="164"/>
        <v>5</v>
      </c>
      <c r="S259" s="11" t="s">
        <v>9</v>
      </c>
      <c r="T259" s="13">
        <f t="shared" si="165"/>
        <v>51.19999999999709</v>
      </c>
    </row>
    <row r="260" spans="1:20" ht="12.75">
      <c r="A260" s="19">
        <f t="shared" si="161"/>
        <v>300.99999999999994</v>
      </c>
      <c r="B260" s="21">
        <f aca="true" t="shared" si="166" ref="B260:B275">B259-1</f>
        <v>1003</v>
      </c>
      <c r="C260" s="12">
        <f aca="true" t="shared" si="167" ref="C260:C275">INT(A260/60)</f>
        <v>5</v>
      </c>
      <c r="D260" s="11" t="s">
        <v>9</v>
      </c>
      <c r="E260" s="13">
        <f aca="true" t="shared" si="168" ref="E260:E275">MOD(A260,60)</f>
        <v>0.9999999999999432</v>
      </c>
      <c r="G260" s="5">
        <f t="shared" si="159"/>
        <v>5.559999999999945</v>
      </c>
      <c r="H260" s="6">
        <f t="shared" si="162"/>
        <v>1105</v>
      </c>
      <c r="I260" s="105"/>
      <c r="M260" s="5">
        <f t="shared" si="160"/>
        <v>10.069999999999945</v>
      </c>
      <c r="N260" s="6">
        <f t="shared" si="163"/>
        <v>550</v>
      </c>
      <c r="P260" s="19">
        <f t="shared" si="136"/>
        <v>351.3999999999971</v>
      </c>
      <c r="Q260" s="21">
        <f t="shared" si="137"/>
        <v>1319</v>
      </c>
      <c r="R260" s="12">
        <f t="shared" si="164"/>
        <v>5</v>
      </c>
      <c r="S260" s="11" t="s">
        <v>9</v>
      </c>
      <c r="T260" s="13">
        <f t="shared" si="165"/>
        <v>51.39999999999708</v>
      </c>
    </row>
    <row r="261" spans="1:20" ht="12.75">
      <c r="A261" s="19">
        <v>301.1</v>
      </c>
      <c r="B261" s="21">
        <f t="shared" si="166"/>
        <v>1002</v>
      </c>
      <c r="C261" s="12">
        <f t="shared" si="167"/>
        <v>5</v>
      </c>
      <c r="D261" s="11" t="s">
        <v>9</v>
      </c>
      <c r="E261" s="13">
        <f t="shared" si="168"/>
        <v>1.1000000000000227</v>
      </c>
      <c r="G261" s="5">
        <f aca="true" t="shared" si="169" ref="G261:G276">G260+0.01</f>
        <v>5.569999999999945</v>
      </c>
      <c r="H261" s="6">
        <f t="shared" si="162"/>
        <v>1107</v>
      </c>
      <c r="I261" s="105"/>
      <c r="M261" s="5">
        <f aca="true" t="shared" si="170" ref="M261:M276">M260+0.01</f>
        <v>10.079999999999945</v>
      </c>
      <c r="N261" s="6">
        <f t="shared" si="163"/>
        <v>548</v>
      </c>
      <c r="P261" s="19">
        <f aca="true" t="shared" si="171" ref="P261:P324">P260+0.2</f>
        <v>351.59999999999707</v>
      </c>
      <c r="Q261" s="21">
        <v>1317</v>
      </c>
      <c r="R261" s="12">
        <f t="shared" si="164"/>
        <v>5</v>
      </c>
      <c r="S261" s="11" t="s">
        <v>9</v>
      </c>
      <c r="T261" s="13">
        <f t="shared" si="165"/>
        <v>51.59999999999707</v>
      </c>
    </row>
    <row r="262" spans="1:20" ht="12.75">
      <c r="A262" s="19">
        <f aca="true" t="shared" si="172" ref="A262:A276">A261+0.2</f>
        <v>301.3</v>
      </c>
      <c r="B262" s="21">
        <f t="shared" si="166"/>
        <v>1001</v>
      </c>
      <c r="C262" s="12">
        <f t="shared" si="167"/>
        <v>5</v>
      </c>
      <c r="D262" s="11" t="s">
        <v>9</v>
      </c>
      <c r="E262" s="13">
        <f t="shared" si="168"/>
        <v>1.3000000000000114</v>
      </c>
      <c r="G262" s="5">
        <f t="shared" si="169"/>
        <v>5.579999999999945</v>
      </c>
      <c r="H262" s="6">
        <v>1110</v>
      </c>
      <c r="I262" s="105"/>
      <c r="M262" s="5">
        <f t="shared" si="170"/>
        <v>10.089999999999945</v>
      </c>
      <c r="N262" s="6">
        <f t="shared" si="163"/>
        <v>546</v>
      </c>
      <c r="P262" s="19">
        <f t="shared" si="171"/>
        <v>351.79999999999706</v>
      </c>
      <c r="Q262" s="21">
        <f aca="true" t="shared" si="173" ref="Q262:Q325">Q261-1</f>
        <v>1316</v>
      </c>
      <c r="R262" s="12">
        <f t="shared" si="164"/>
        <v>5</v>
      </c>
      <c r="S262" s="11" t="s">
        <v>9</v>
      </c>
      <c r="T262" s="13">
        <f t="shared" si="165"/>
        <v>51.799999999997056</v>
      </c>
    </row>
    <row r="263" spans="1:20" ht="12.75">
      <c r="A263" s="19">
        <f t="shared" si="172"/>
        <v>301.5</v>
      </c>
      <c r="B263" s="21">
        <f t="shared" si="166"/>
        <v>1000</v>
      </c>
      <c r="C263" s="12">
        <f t="shared" si="167"/>
        <v>5</v>
      </c>
      <c r="D263" s="11" t="s">
        <v>9</v>
      </c>
      <c r="E263" s="13">
        <f t="shared" si="168"/>
        <v>1.5</v>
      </c>
      <c r="G263" s="5">
        <f t="shared" si="169"/>
        <v>5.589999999999945</v>
      </c>
      <c r="H263" s="6">
        <f t="shared" si="162"/>
        <v>1112</v>
      </c>
      <c r="I263" s="105"/>
      <c r="M263" s="5">
        <f t="shared" si="170"/>
        <v>10.099999999999945</v>
      </c>
      <c r="N263" s="6">
        <f t="shared" si="163"/>
        <v>544</v>
      </c>
      <c r="P263" s="19">
        <f t="shared" si="171"/>
        <v>351.99999999999704</v>
      </c>
      <c r="Q263" s="21">
        <f t="shared" si="173"/>
        <v>1315</v>
      </c>
      <c r="R263" s="12">
        <f t="shared" si="164"/>
        <v>5</v>
      </c>
      <c r="S263" s="11" t="s">
        <v>9</v>
      </c>
      <c r="T263" s="13">
        <f t="shared" si="165"/>
        <v>51.999999999997044</v>
      </c>
    </row>
    <row r="264" spans="1:20" ht="12.75">
      <c r="A264" s="19">
        <f t="shared" si="172"/>
        <v>301.7</v>
      </c>
      <c r="B264" s="21">
        <f t="shared" si="166"/>
        <v>999</v>
      </c>
      <c r="C264" s="12">
        <f t="shared" si="167"/>
        <v>5</v>
      </c>
      <c r="D264" s="11" t="s">
        <v>9</v>
      </c>
      <c r="E264" s="13">
        <f t="shared" si="168"/>
        <v>1.6999999999999886</v>
      </c>
      <c r="G264" s="5">
        <f t="shared" si="169"/>
        <v>5.599999999999945</v>
      </c>
      <c r="H264" s="6">
        <f t="shared" si="162"/>
        <v>1114</v>
      </c>
      <c r="I264" s="105"/>
      <c r="M264" s="5">
        <f t="shared" si="170"/>
        <v>10.109999999999944</v>
      </c>
      <c r="N264" s="6">
        <f t="shared" si="163"/>
        <v>542</v>
      </c>
      <c r="P264" s="19">
        <f t="shared" si="171"/>
        <v>352.19999999999703</v>
      </c>
      <c r="Q264" s="21">
        <f t="shared" si="173"/>
        <v>1314</v>
      </c>
      <c r="R264" s="12">
        <f t="shared" si="164"/>
        <v>5</v>
      </c>
      <c r="S264" s="11" t="s">
        <v>9</v>
      </c>
      <c r="T264" s="13">
        <f t="shared" si="165"/>
        <v>52.19999999999703</v>
      </c>
    </row>
    <row r="265" spans="1:20" ht="12.75">
      <c r="A265" s="19">
        <f t="shared" si="172"/>
        <v>301.9</v>
      </c>
      <c r="B265" s="21">
        <f t="shared" si="166"/>
        <v>998</v>
      </c>
      <c r="C265" s="12">
        <f t="shared" si="167"/>
        <v>5</v>
      </c>
      <c r="D265" s="11" t="s">
        <v>9</v>
      </c>
      <c r="E265" s="13">
        <f t="shared" si="168"/>
        <v>1.8999999999999773</v>
      </c>
      <c r="G265" s="5">
        <f t="shared" si="169"/>
        <v>5.609999999999944</v>
      </c>
      <c r="H265" s="6">
        <v>1117</v>
      </c>
      <c r="I265" s="105"/>
      <c r="M265" s="5">
        <f t="shared" si="170"/>
        <v>10.119999999999944</v>
      </c>
      <c r="N265" s="6">
        <f t="shared" si="163"/>
        <v>540</v>
      </c>
      <c r="P265" s="19">
        <f t="shared" si="171"/>
        <v>352.399999999997</v>
      </c>
      <c r="Q265" s="21">
        <f t="shared" si="173"/>
        <v>1313</v>
      </c>
      <c r="R265" s="12">
        <f t="shared" si="164"/>
        <v>5</v>
      </c>
      <c r="S265" s="11" t="s">
        <v>9</v>
      </c>
      <c r="T265" s="13">
        <f t="shared" si="165"/>
        <v>52.39999999999702</v>
      </c>
    </row>
    <row r="266" spans="1:20" ht="12.75">
      <c r="A266" s="19">
        <v>302</v>
      </c>
      <c r="B266" s="21">
        <f t="shared" si="166"/>
        <v>997</v>
      </c>
      <c r="C266" s="12">
        <f t="shared" si="167"/>
        <v>5</v>
      </c>
      <c r="D266" s="11" t="s">
        <v>9</v>
      </c>
      <c r="E266" s="13">
        <f t="shared" si="168"/>
        <v>2</v>
      </c>
      <c r="G266" s="5">
        <f t="shared" si="169"/>
        <v>5.619999999999944</v>
      </c>
      <c r="H266" s="6">
        <f t="shared" si="162"/>
        <v>1119</v>
      </c>
      <c r="I266" s="105"/>
      <c r="M266" s="5">
        <f t="shared" si="170"/>
        <v>10.129999999999944</v>
      </c>
      <c r="N266" s="6">
        <v>539</v>
      </c>
      <c r="P266" s="19">
        <f t="shared" si="171"/>
        <v>352.599999999997</v>
      </c>
      <c r="Q266" s="21">
        <f t="shared" si="173"/>
        <v>1312</v>
      </c>
      <c r="R266" s="12">
        <f t="shared" si="164"/>
        <v>5</v>
      </c>
      <c r="S266" s="11" t="s">
        <v>9</v>
      </c>
      <c r="T266" s="13">
        <f t="shared" si="165"/>
        <v>52.59999999999701</v>
      </c>
    </row>
    <row r="267" spans="1:20" ht="12.75">
      <c r="A267" s="19">
        <f t="shared" si="172"/>
        <v>302.2</v>
      </c>
      <c r="B267" s="21">
        <f t="shared" si="166"/>
        <v>996</v>
      </c>
      <c r="C267" s="12">
        <f t="shared" si="167"/>
        <v>5</v>
      </c>
      <c r="D267" s="11" t="s">
        <v>9</v>
      </c>
      <c r="E267" s="13">
        <f t="shared" si="168"/>
        <v>2.1999999999999886</v>
      </c>
      <c r="G267" s="5">
        <f t="shared" si="169"/>
        <v>5.629999999999944</v>
      </c>
      <c r="H267" s="6">
        <f t="shared" si="162"/>
        <v>1121</v>
      </c>
      <c r="I267" s="105"/>
      <c r="M267" s="5">
        <f t="shared" si="170"/>
        <v>10.139999999999944</v>
      </c>
      <c r="N267" s="6">
        <f t="shared" si="163"/>
        <v>537</v>
      </c>
      <c r="P267" s="19">
        <f t="shared" si="171"/>
        <v>352.799999999997</v>
      </c>
      <c r="Q267" s="21">
        <f t="shared" si="173"/>
        <v>1311</v>
      </c>
      <c r="R267" s="12">
        <f t="shared" si="164"/>
        <v>5</v>
      </c>
      <c r="S267" s="11" t="s">
        <v>9</v>
      </c>
      <c r="T267" s="13">
        <f t="shared" si="165"/>
        <v>52.799999999997</v>
      </c>
    </row>
    <row r="268" spans="1:20" ht="12.75">
      <c r="A268" s="19">
        <f t="shared" si="172"/>
        <v>302.4</v>
      </c>
      <c r="B268" s="21">
        <f t="shared" si="166"/>
        <v>995</v>
      </c>
      <c r="C268" s="12">
        <f t="shared" si="167"/>
        <v>5</v>
      </c>
      <c r="D268" s="11" t="s">
        <v>9</v>
      </c>
      <c r="E268" s="13">
        <f t="shared" si="168"/>
        <v>2.3999999999999773</v>
      </c>
      <c r="G268" s="5">
        <f t="shared" si="169"/>
        <v>5.639999999999944</v>
      </c>
      <c r="H268" s="6">
        <f aca="true" t="shared" si="174" ref="H268:H283">H267+2</f>
        <v>1123</v>
      </c>
      <c r="I268" s="105"/>
      <c r="M268" s="5">
        <f t="shared" si="170"/>
        <v>10.149999999999944</v>
      </c>
      <c r="N268" s="6">
        <f aca="true" t="shared" si="175" ref="N268:N283">N267-2</f>
        <v>535</v>
      </c>
      <c r="P268" s="19">
        <f t="shared" si="171"/>
        <v>352.999999999997</v>
      </c>
      <c r="Q268" s="21">
        <f t="shared" si="173"/>
        <v>1310</v>
      </c>
      <c r="R268" s="12">
        <f t="shared" si="164"/>
        <v>5</v>
      </c>
      <c r="S268" s="11" t="s">
        <v>9</v>
      </c>
      <c r="T268" s="13">
        <f t="shared" si="165"/>
        <v>52.99999999999699</v>
      </c>
    </row>
    <row r="269" spans="1:20" ht="12.75">
      <c r="A269" s="19">
        <f t="shared" si="172"/>
        <v>302.59999999999997</v>
      </c>
      <c r="B269" s="21">
        <f t="shared" si="166"/>
        <v>994</v>
      </c>
      <c r="C269" s="12">
        <f t="shared" si="167"/>
        <v>5</v>
      </c>
      <c r="D269" s="11" t="s">
        <v>9</v>
      </c>
      <c r="E269" s="13">
        <f t="shared" si="168"/>
        <v>2.599999999999966</v>
      </c>
      <c r="G269" s="5">
        <f t="shared" si="169"/>
        <v>5.6499999999999435</v>
      </c>
      <c r="H269" s="6">
        <v>1126</v>
      </c>
      <c r="I269" s="105"/>
      <c r="M269" s="5">
        <f t="shared" si="170"/>
        <v>10.159999999999943</v>
      </c>
      <c r="N269" s="6">
        <f t="shared" si="175"/>
        <v>533</v>
      </c>
      <c r="P269" s="19">
        <f t="shared" si="171"/>
        <v>353.199999999997</v>
      </c>
      <c r="Q269" s="21">
        <f t="shared" si="173"/>
        <v>1309</v>
      </c>
      <c r="R269" s="12">
        <f t="shared" si="164"/>
        <v>5</v>
      </c>
      <c r="S269" s="11" t="s">
        <v>9</v>
      </c>
      <c r="T269" s="13">
        <f t="shared" si="165"/>
        <v>53.199999999996976</v>
      </c>
    </row>
    <row r="270" spans="1:20" ht="12.75">
      <c r="A270" s="19">
        <f t="shared" si="172"/>
        <v>302.79999999999995</v>
      </c>
      <c r="B270" s="21">
        <f t="shared" si="166"/>
        <v>993</v>
      </c>
      <c r="C270" s="12">
        <f t="shared" si="167"/>
        <v>5</v>
      </c>
      <c r="D270" s="11" t="s">
        <v>9</v>
      </c>
      <c r="E270" s="13">
        <f t="shared" si="168"/>
        <v>2.7999999999999545</v>
      </c>
      <c r="G270" s="5">
        <f t="shared" si="169"/>
        <v>5.659999999999943</v>
      </c>
      <c r="H270" s="6">
        <f t="shared" si="174"/>
        <v>1128</v>
      </c>
      <c r="I270" s="105"/>
      <c r="M270" s="5">
        <f t="shared" si="170"/>
        <v>10.169999999999943</v>
      </c>
      <c r="N270" s="6">
        <v>532</v>
      </c>
      <c r="P270" s="19">
        <f t="shared" si="171"/>
        <v>353.39999999999696</v>
      </c>
      <c r="Q270" s="21">
        <f t="shared" si="173"/>
        <v>1308</v>
      </c>
      <c r="R270" s="12">
        <f t="shared" si="164"/>
        <v>5</v>
      </c>
      <c r="S270" s="11" t="s">
        <v>9</v>
      </c>
      <c r="T270" s="13">
        <f t="shared" si="165"/>
        <v>53.399999999996965</v>
      </c>
    </row>
    <row r="271" spans="1:20" ht="12.75">
      <c r="A271" s="19">
        <f t="shared" si="172"/>
        <v>302.99999999999994</v>
      </c>
      <c r="B271" s="21">
        <f t="shared" si="166"/>
        <v>992</v>
      </c>
      <c r="C271" s="12">
        <f t="shared" si="167"/>
        <v>5</v>
      </c>
      <c r="D271" s="11" t="s">
        <v>9</v>
      </c>
      <c r="E271" s="13">
        <f t="shared" si="168"/>
        <v>2.999999999999943</v>
      </c>
      <c r="G271" s="5">
        <f t="shared" si="169"/>
        <v>5.669999999999943</v>
      </c>
      <c r="H271" s="6">
        <f t="shared" si="174"/>
        <v>1130</v>
      </c>
      <c r="I271" s="105"/>
      <c r="M271" s="5">
        <f t="shared" si="170"/>
        <v>10.179999999999943</v>
      </c>
      <c r="N271" s="6">
        <f t="shared" si="175"/>
        <v>530</v>
      </c>
      <c r="P271" s="19">
        <f t="shared" si="171"/>
        <v>353.59999999999695</v>
      </c>
      <c r="Q271" s="21">
        <f t="shared" si="173"/>
        <v>1307</v>
      </c>
      <c r="R271" s="12">
        <f t="shared" si="164"/>
        <v>5</v>
      </c>
      <c r="S271" s="11" t="s">
        <v>9</v>
      </c>
      <c r="T271" s="13">
        <f t="shared" si="165"/>
        <v>53.59999999999695</v>
      </c>
    </row>
    <row r="272" spans="1:20" ht="12.75">
      <c r="A272" s="19">
        <f t="shared" si="172"/>
        <v>303.19999999999993</v>
      </c>
      <c r="B272" s="21">
        <f t="shared" si="166"/>
        <v>991</v>
      </c>
      <c r="C272" s="12">
        <f t="shared" si="167"/>
        <v>5</v>
      </c>
      <c r="D272" s="11" t="s">
        <v>9</v>
      </c>
      <c r="E272" s="13">
        <f t="shared" si="168"/>
        <v>3.199999999999932</v>
      </c>
      <c r="G272" s="5">
        <f t="shared" si="169"/>
        <v>5.679999999999943</v>
      </c>
      <c r="H272" s="6">
        <v>1133</v>
      </c>
      <c r="I272" s="105"/>
      <c r="M272" s="5">
        <f t="shared" si="170"/>
        <v>10.189999999999943</v>
      </c>
      <c r="N272" s="6">
        <f t="shared" si="175"/>
        <v>528</v>
      </c>
      <c r="P272" s="19">
        <f t="shared" si="171"/>
        <v>353.79999999999694</v>
      </c>
      <c r="Q272" s="21">
        <v>1305</v>
      </c>
      <c r="R272" s="12">
        <f t="shared" si="164"/>
        <v>5</v>
      </c>
      <c r="S272" s="11" t="s">
        <v>9</v>
      </c>
      <c r="T272" s="13">
        <f t="shared" si="165"/>
        <v>53.79999999999694</v>
      </c>
    </row>
    <row r="273" spans="1:20" ht="12.75">
      <c r="A273" s="19">
        <f t="shared" si="172"/>
        <v>303.3999999999999</v>
      </c>
      <c r="B273" s="21">
        <f t="shared" si="166"/>
        <v>990</v>
      </c>
      <c r="C273" s="12">
        <f t="shared" si="167"/>
        <v>5</v>
      </c>
      <c r="D273" s="11" t="s">
        <v>9</v>
      </c>
      <c r="E273" s="13">
        <f t="shared" si="168"/>
        <v>3.3999999999999204</v>
      </c>
      <c r="G273" s="5">
        <f t="shared" si="169"/>
        <v>5.689999999999943</v>
      </c>
      <c r="H273" s="6">
        <f t="shared" si="174"/>
        <v>1135</v>
      </c>
      <c r="I273" s="105"/>
      <c r="M273" s="5">
        <f t="shared" si="170"/>
        <v>10.199999999999942</v>
      </c>
      <c r="N273" s="6">
        <f t="shared" si="175"/>
        <v>526</v>
      </c>
      <c r="P273" s="19">
        <f t="shared" si="171"/>
        <v>353.99999999999693</v>
      </c>
      <c r="Q273" s="21">
        <f t="shared" si="173"/>
        <v>1304</v>
      </c>
      <c r="R273" s="12">
        <f t="shared" si="164"/>
        <v>5</v>
      </c>
      <c r="S273" s="11" t="s">
        <v>9</v>
      </c>
      <c r="T273" s="13">
        <f t="shared" si="165"/>
        <v>53.99999999999693</v>
      </c>
    </row>
    <row r="274" spans="1:20" ht="12.75">
      <c r="A274" s="19">
        <f t="shared" si="172"/>
        <v>303.5999999999999</v>
      </c>
      <c r="B274" s="21">
        <f t="shared" si="166"/>
        <v>989</v>
      </c>
      <c r="C274" s="12">
        <f t="shared" si="167"/>
        <v>5</v>
      </c>
      <c r="D274" s="11" t="s">
        <v>9</v>
      </c>
      <c r="E274" s="13">
        <f t="shared" si="168"/>
        <v>3.599999999999909</v>
      </c>
      <c r="G274" s="5">
        <f t="shared" si="169"/>
        <v>5.6999999999999424</v>
      </c>
      <c r="H274" s="6">
        <f t="shared" si="174"/>
        <v>1137</v>
      </c>
      <c r="I274" s="105"/>
      <c r="M274" s="5">
        <f t="shared" si="170"/>
        <v>10.209999999999942</v>
      </c>
      <c r="N274" s="6">
        <f t="shared" si="175"/>
        <v>524</v>
      </c>
      <c r="P274" s="19">
        <f t="shared" si="171"/>
        <v>354.1999999999969</v>
      </c>
      <c r="Q274" s="21">
        <f t="shared" si="173"/>
        <v>1303</v>
      </c>
      <c r="R274" s="12">
        <f t="shared" si="164"/>
        <v>5</v>
      </c>
      <c r="S274" s="11" t="s">
        <v>9</v>
      </c>
      <c r="T274" s="13">
        <f t="shared" si="165"/>
        <v>54.19999999999692</v>
      </c>
    </row>
    <row r="275" spans="1:20" ht="12.75">
      <c r="A275" s="19">
        <f t="shared" si="172"/>
        <v>303.7999999999999</v>
      </c>
      <c r="B275" s="21">
        <f t="shared" si="166"/>
        <v>988</v>
      </c>
      <c r="C275" s="12">
        <f t="shared" si="167"/>
        <v>5</v>
      </c>
      <c r="D275" s="11" t="s">
        <v>9</v>
      </c>
      <c r="E275" s="13">
        <f t="shared" si="168"/>
        <v>3.7999999999998977</v>
      </c>
      <c r="G275" s="5">
        <f t="shared" si="169"/>
        <v>5.709999999999942</v>
      </c>
      <c r="H275" s="6">
        <f t="shared" si="174"/>
        <v>1139</v>
      </c>
      <c r="I275" s="105"/>
      <c r="M275" s="5">
        <f t="shared" si="170"/>
        <v>10.219999999999942</v>
      </c>
      <c r="N275" s="6">
        <f t="shared" si="175"/>
        <v>522</v>
      </c>
      <c r="P275" s="19">
        <f t="shared" si="171"/>
        <v>354.3999999999969</v>
      </c>
      <c r="Q275" s="21">
        <f t="shared" si="173"/>
        <v>1302</v>
      </c>
      <c r="R275" s="12">
        <f t="shared" si="164"/>
        <v>5</v>
      </c>
      <c r="S275" s="11" t="s">
        <v>9</v>
      </c>
      <c r="T275" s="13">
        <f t="shared" si="165"/>
        <v>54.39999999999691</v>
      </c>
    </row>
    <row r="276" spans="1:20" ht="12.75">
      <c r="A276" s="19">
        <f t="shared" si="172"/>
        <v>303.9999999999999</v>
      </c>
      <c r="B276" s="21">
        <f aca="true" t="shared" si="176" ref="B276:B291">B275-1</f>
        <v>987</v>
      </c>
      <c r="C276" s="12">
        <f aca="true" t="shared" si="177" ref="C276:C291">INT(A276/60)</f>
        <v>5</v>
      </c>
      <c r="D276" s="11" t="s">
        <v>9</v>
      </c>
      <c r="E276" s="13">
        <f aca="true" t="shared" si="178" ref="E276:E291">MOD(A276,60)</f>
        <v>3.9999999999998863</v>
      </c>
      <c r="G276" s="5">
        <f t="shared" si="169"/>
        <v>5.719999999999942</v>
      </c>
      <c r="H276" s="6">
        <v>1142</v>
      </c>
      <c r="I276" s="105"/>
      <c r="M276" s="5">
        <f t="shared" si="170"/>
        <v>10.229999999999942</v>
      </c>
      <c r="N276" s="6">
        <f t="shared" si="175"/>
        <v>520</v>
      </c>
      <c r="P276" s="19">
        <f t="shared" si="171"/>
        <v>354.5999999999969</v>
      </c>
      <c r="Q276" s="21">
        <f t="shared" si="173"/>
        <v>1301</v>
      </c>
      <c r="R276" s="12">
        <f t="shared" si="164"/>
        <v>5</v>
      </c>
      <c r="S276" s="11" t="s">
        <v>9</v>
      </c>
      <c r="T276" s="13">
        <f t="shared" si="165"/>
        <v>54.599999999996896</v>
      </c>
    </row>
    <row r="277" spans="1:20" ht="12.75">
      <c r="A277" s="19">
        <v>304.1</v>
      </c>
      <c r="B277" s="21">
        <f t="shared" si="176"/>
        <v>986</v>
      </c>
      <c r="C277" s="12">
        <f t="shared" si="177"/>
        <v>5</v>
      </c>
      <c r="D277" s="11" t="s">
        <v>9</v>
      </c>
      <c r="E277" s="13">
        <f t="shared" si="178"/>
        <v>4.100000000000023</v>
      </c>
      <c r="G277" s="5">
        <f aca="true" t="shared" si="179" ref="G277:G292">G276+0.01</f>
        <v>5.729999999999942</v>
      </c>
      <c r="H277" s="6">
        <f t="shared" si="174"/>
        <v>1144</v>
      </c>
      <c r="I277" s="105"/>
      <c r="M277" s="5">
        <f aca="true" t="shared" si="180" ref="M277:M292">M276+0.01</f>
        <v>10.239999999999942</v>
      </c>
      <c r="N277" s="6">
        <f t="shared" si="175"/>
        <v>518</v>
      </c>
      <c r="P277" s="19">
        <f t="shared" si="171"/>
        <v>354.7999999999969</v>
      </c>
      <c r="Q277" s="21">
        <f t="shared" si="173"/>
        <v>1300</v>
      </c>
      <c r="R277" s="12">
        <f t="shared" si="164"/>
        <v>5</v>
      </c>
      <c r="S277" s="11" t="s">
        <v>9</v>
      </c>
      <c r="T277" s="13">
        <f t="shared" si="165"/>
        <v>54.799999999996885</v>
      </c>
    </row>
    <row r="278" spans="1:20" ht="12.75">
      <c r="A278" s="19">
        <f aca="true" t="shared" si="181" ref="A278:A293">A277+0.2</f>
        <v>304.3</v>
      </c>
      <c r="B278" s="21">
        <f t="shared" si="176"/>
        <v>985</v>
      </c>
      <c r="C278" s="12">
        <f t="shared" si="177"/>
        <v>5</v>
      </c>
      <c r="D278" s="11" t="s">
        <v>9</v>
      </c>
      <c r="E278" s="13">
        <f t="shared" si="178"/>
        <v>4.300000000000011</v>
      </c>
      <c r="G278" s="5">
        <f t="shared" si="179"/>
        <v>5.739999999999942</v>
      </c>
      <c r="H278" s="6">
        <f t="shared" si="174"/>
        <v>1146</v>
      </c>
      <c r="I278" s="105"/>
      <c r="M278" s="5">
        <f t="shared" si="180"/>
        <v>10.249999999999941</v>
      </c>
      <c r="N278" s="6">
        <f t="shared" si="175"/>
        <v>516</v>
      </c>
      <c r="P278" s="19">
        <f t="shared" si="171"/>
        <v>354.9999999999969</v>
      </c>
      <c r="Q278" s="21">
        <f t="shared" si="173"/>
        <v>1299</v>
      </c>
      <c r="R278" s="12">
        <f t="shared" si="164"/>
        <v>5</v>
      </c>
      <c r="S278" s="11" t="s">
        <v>9</v>
      </c>
      <c r="T278" s="13">
        <f t="shared" si="165"/>
        <v>54.999999999996874</v>
      </c>
    </row>
    <row r="279" spans="1:20" ht="12.75">
      <c r="A279" s="19">
        <f t="shared" si="181"/>
        <v>304.5</v>
      </c>
      <c r="B279" s="21">
        <f t="shared" si="176"/>
        <v>984</v>
      </c>
      <c r="C279" s="12">
        <f t="shared" si="177"/>
        <v>5</v>
      </c>
      <c r="D279" s="11" t="s">
        <v>9</v>
      </c>
      <c r="E279" s="13">
        <f t="shared" si="178"/>
        <v>4.5</v>
      </c>
      <c r="G279" s="5">
        <f t="shared" si="179"/>
        <v>5.749999999999941</v>
      </c>
      <c r="H279" s="6">
        <f t="shared" si="174"/>
        <v>1148</v>
      </c>
      <c r="I279" s="105"/>
      <c r="M279" s="5">
        <f t="shared" si="180"/>
        <v>10.259999999999941</v>
      </c>
      <c r="N279" s="6">
        <v>515</v>
      </c>
      <c r="P279" s="19">
        <f t="shared" si="171"/>
        <v>355.19999999999686</v>
      </c>
      <c r="Q279" s="21">
        <f t="shared" si="173"/>
        <v>1298</v>
      </c>
      <c r="R279" s="12">
        <f t="shared" si="164"/>
        <v>5</v>
      </c>
      <c r="S279" s="11" t="s">
        <v>9</v>
      </c>
      <c r="T279" s="13">
        <f t="shared" si="165"/>
        <v>55.19999999999686</v>
      </c>
    </row>
    <row r="280" spans="1:20" ht="12.75">
      <c r="A280" s="19">
        <f t="shared" si="181"/>
        <v>304.7</v>
      </c>
      <c r="B280" s="21">
        <f t="shared" si="176"/>
        <v>983</v>
      </c>
      <c r="C280" s="12">
        <f t="shared" si="177"/>
        <v>5</v>
      </c>
      <c r="D280" s="11" t="s">
        <v>9</v>
      </c>
      <c r="E280" s="13">
        <f t="shared" si="178"/>
        <v>4.699999999999989</v>
      </c>
      <c r="G280" s="5">
        <f t="shared" si="179"/>
        <v>5.759999999999941</v>
      </c>
      <c r="H280" s="6">
        <v>1151</v>
      </c>
      <c r="I280" s="105"/>
      <c r="M280" s="5">
        <f t="shared" si="180"/>
        <v>10.269999999999941</v>
      </c>
      <c r="N280" s="6">
        <f t="shared" si="175"/>
        <v>513</v>
      </c>
      <c r="P280" s="19">
        <f t="shared" si="171"/>
        <v>355.39999999999685</v>
      </c>
      <c r="Q280" s="21">
        <f t="shared" si="173"/>
        <v>1297</v>
      </c>
      <c r="R280" s="12">
        <f t="shared" si="164"/>
        <v>5</v>
      </c>
      <c r="S280" s="11" t="s">
        <v>9</v>
      </c>
      <c r="T280" s="13">
        <f t="shared" si="165"/>
        <v>55.39999999999685</v>
      </c>
    </row>
    <row r="281" spans="1:20" ht="12.75">
      <c r="A281" s="19">
        <f t="shared" si="181"/>
        <v>304.9</v>
      </c>
      <c r="B281" s="21">
        <f t="shared" si="176"/>
        <v>982</v>
      </c>
      <c r="C281" s="12">
        <f t="shared" si="177"/>
        <v>5</v>
      </c>
      <c r="D281" s="11" t="s">
        <v>9</v>
      </c>
      <c r="E281" s="13">
        <f t="shared" si="178"/>
        <v>4.899999999999977</v>
      </c>
      <c r="G281" s="5">
        <f t="shared" si="179"/>
        <v>5.769999999999941</v>
      </c>
      <c r="H281" s="6">
        <f t="shared" si="174"/>
        <v>1153</v>
      </c>
      <c r="I281" s="105"/>
      <c r="M281" s="5">
        <f t="shared" si="180"/>
        <v>10.27999999999994</v>
      </c>
      <c r="N281" s="6">
        <f t="shared" si="175"/>
        <v>511</v>
      </c>
      <c r="P281" s="19">
        <f t="shared" si="171"/>
        <v>355.59999999999684</v>
      </c>
      <c r="Q281" s="21">
        <f t="shared" si="173"/>
        <v>1296</v>
      </c>
      <c r="R281" s="12">
        <f t="shared" si="164"/>
        <v>5</v>
      </c>
      <c r="S281" s="11" t="s">
        <v>9</v>
      </c>
      <c r="T281" s="13">
        <f t="shared" si="165"/>
        <v>55.59999999999684</v>
      </c>
    </row>
    <row r="282" spans="1:20" ht="12.75">
      <c r="A282" s="19">
        <f t="shared" si="181"/>
        <v>305.09999999999997</v>
      </c>
      <c r="B282" s="21">
        <f t="shared" si="176"/>
        <v>981</v>
      </c>
      <c r="C282" s="12">
        <f t="shared" si="177"/>
        <v>5</v>
      </c>
      <c r="D282" s="11" t="s">
        <v>9</v>
      </c>
      <c r="E282" s="13">
        <f t="shared" si="178"/>
        <v>5.099999999999966</v>
      </c>
      <c r="G282" s="5">
        <f t="shared" si="179"/>
        <v>5.779999999999941</v>
      </c>
      <c r="H282" s="6">
        <f t="shared" si="174"/>
        <v>1155</v>
      </c>
      <c r="I282" s="105"/>
      <c r="M282" s="5">
        <f t="shared" si="180"/>
        <v>10.28999999999994</v>
      </c>
      <c r="N282" s="6">
        <f t="shared" si="175"/>
        <v>509</v>
      </c>
      <c r="P282" s="19">
        <f t="shared" si="171"/>
        <v>355.7999999999968</v>
      </c>
      <c r="Q282" s="21">
        <f t="shared" si="173"/>
        <v>1295</v>
      </c>
      <c r="R282" s="12">
        <f t="shared" si="164"/>
        <v>5</v>
      </c>
      <c r="S282" s="11" t="s">
        <v>9</v>
      </c>
      <c r="T282" s="13">
        <f t="shared" si="165"/>
        <v>55.79999999999683</v>
      </c>
    </row>
    <row r="283" spans="1:20" ht="12.75">
      <c r="A283" s="19">
        <f t="shared" si="181"/>
        <v>305.29999999999995</v>
      </c>
      <c r="B283" s="21">
        <f t="shared" si="176"/>
        <v>980</v>
      </c>
      <c r="C283" s="12">
        <f t="shared" si="177"/>
        <v>5</v>
      </c>
      <c r="D283" s="11" t="s">
        <v>9</v>
      </c>
      <c r="E283" s="13">
        <f t="shared" si="178"/>
        <v>5.2999999999999545</v>
      </c>
      <c r="G283" s="5">
        <f t="shared" si="179"/>
        <v>5.7899999999999405</v>
      </c>
      <c r="H283" s="6">
        <f t="shared" si="174"/>
        <v>1157</v>
      </c>
      <c r="I283" s="105"/>
      <c r="M283" s="5">
        <f t="shared" si="180"/>
        <v>10.29999999999994</v>
      </c>
      <c r="N283" s="6">
        <f t="shared" si="175"/>
        <v>507</v>
      </c>
      <c r="P283" s="19">
        <f t="shared" si="171"/>
        <v>355.9999999999968</v>
      </c>
      <c r="Q283" s="21">
        <f t="shared" si="173"/>
        <v>1294</v>
      </c>
      <c r="R283" s="12">
        <f t="shared" si="164"/>
        <v>5</v>
      </c>
      <c r="S283" s="11" t="s">
        <v>9</v>
      </c>
      <c r="T283" s="13">
        <f t="shared" si="165"/>
        <v>55.99999999999682</v>
      </c>
    </row>
    <row r="284" spans="1:20" ht="12.75">
      <c r="A284" s="19">
        <f t="shared" si="181"/>
        <v>305.49999999999994</v>
      </c>
      <c r="B284" s="21">
        <f t="shared" si="176"/>
        <v>979</v>
      </c>
      <c r="C284" s="12">
        <f t="shared" si="177"/>
        <v>5</v>
      </c>
      <c r="D284" s="11" t="s">
        <v>9</v>
      </c>
      <c r="E284" s="13">
        <f t="shared" si="178"/>
        <v>5.499999999999943</v>
      </c>
      <c r="G284" s="5">
        <f t="shared" si="179"/>
        <v>5.79999999999994</v>
      </c>
      <c r="H284" s="6">
        <v>1160</v>
      </c>
      <c r="I284" s="105"/>
      <c r="M284" s="5">
        <f t="shared" si="180"/>
        <v>10.30999999999994</v>
      </c>
      <c r="N284" s="6">
        <f aca="true" t="shared" si="182" ref="N284:N298">N283-2</f>
        <v>505</v>
      </c>
      <c r="P284" s="19">
        <f t="shared" si="171"/>
        <v>356.1999999999968</v>
      </c>
      <c r="Q284" s="21">
        <v>1292</v>
      </c>
      <c r="R284" s="12">
        <f t="shared" si="164"/>
        <v>5</v>
      </c>
      <c r="S284" s="11" t="s">
        <v>9</v>
      </c>
      <c r="T284" s="13">
        <f t="shared" si="165"/>
        <v>56.199999999996805</v>
      </c>
    </row>
    <row r="285" spans="1:20" ht="12.75">
      <c r="A285" s="19">
        <f t="shared" si="181"/>
        <v>305.69999999999993</v>
      </c>
      <c r="B285" s="21">
        <f t="shared" si="176"/>
        <v>978</v>
      </c>
      <c r="C285" s="12">
        <f t="shared" si="177"/>
        <v>5</v>
      </c>
      <c r="D285" s="11" t="s">
        <v>9</v>
      </c>
      <c r="E285" s="13">
        <f t="shared" si="178"/>
        <v>5.699999999999932</v>
      </c>
      <c r="G285" s="5">
        <f t="shared" si="179"/>
        <v>5.80999999999994</v>
      </c>
      <c r="H285" s="6">
        <f aca="true" t="shared" si="183" ref="H285:H299">H284+2</f>
        <v>1162</v>
      </c>
      <c r="I285" s="105"/>
      <c r="M285" s="5">
        <f t="shared" si="180"/>
        <v>10.31999999999994</v>
      </c>
      <c r="N285" s="6">
        <f t="shared" si="182"/>
        <v>503</v>
      </c>
      <c r="P285" s="19">
        <f t="shared" si="171"/>
        <v>356.3999999999968</v>
      </c>
      <c r="Q285" s="21">
        <f t="shared" si="173"/>
        <v>1291</v>
      </c>
      <c r="R285" s="12">
        <f t="shared" si="164"/>
        <v>5</v>
      </c>
      <c r="S285" s="11" t="s">
        <v>9</v>
      </c>
      <c r="T285" s="13">
        <f t="shared" si="165"/>
        <v>56.399999999996794</v>
      </c>
    </row>
    <row r="286" spans="1:20" ht="12.75">
      <c r="A286" s="19">
        <f t="shared" si="181"/>
        <v>305.8999999999999</v>
      </c>
      <c r="B286" s="21">
        <f t="shared" si="176"/>
        <v>977</v>
      </c>
      <c r="C286" s="12">
        <f t="shared" si="177"/>
        <v>5</v>
      </c>
      <c r="D286" s="11" t="s">
        <v>9</v>
      </c>
      <c r="E286" s="13">
        <f t="shared" si="178"/>
        <v>5.89999999999992</v>
      </c>
      <c r="G286" s="5">
        <f t="shared" si="179"/>
        <v>5.81999999999994</v>
      </c>
      <c r="H286" s="6">
        <f t="shared" si="183"/>
        <v>1164</v>
      </c>
      <c r="I286" s="105"/>
      <c r="M286" s="5">
        <f t="shared" si="180"/>
        <v>10.32999999999994</v>
      </c>
      <c r="N286" s="6">
        <v>502</v>
      </c>
      <c r="P286" s="19">
        <f t="shared" si="171"/>
        <v>356.5999999999968</v>
      </c>
      <c r="Q286" s="21">
        <f t="shared" si="173"/>
        <v>1290</v>
      </c>
      <c r="R286" s="12">
        <f t="shared" si="164"/>
        <v>5</v>
      </c>
      <c r="S286" s="11" t="s">
        <v>9</v>
      </c>
      <c r="T286" s="13">
        <f t="shared" si="165"/>
        <v>56.59999999999678</v>
      </c>
    </row>
    <row r="287" spans="1:20" ht="12.75">
      <c r="A287" s="19">
        <v>306</v>
      </c>
      <c r="B287" s="21">
        <f t="shared" si="176"/>
        <v>976</v>
      </c>
      <c r="C287" s="12">
        <f t="shared" si="177"/>
        <v>5</v>
      </c>
      <c r="D287" s="11" t="s">
        <v>9</v>
      </c>
      <c r="E287" s="13">
        <f t="shared" si="178"/>
        <v>6</v>
      </c>
      <c r="G287" s="5">
        <f t="shared" si="179"/>
        <v>5.82999999999994</v>
      </c>
      <c r="H287" s="6">
        <f t="shared" si="183"/>
        <v>1166</v>
      </c>
      <c r="I287" s="105"/>
      <c r="M287" s="5">
        <f t="shared" si="180"/>
        <v>10.33999999999994</v>
      </c>
      <c r="N287" s="6">
        <f t="shared" si="182"/>
        <v>500</v>
      </c>
      <c r="P287" s="19">
        <f t="shared" si="171"/>
        <v>356.79999999999677</v>
      </c>
      <c r="Q287" s="21">
        <f t="shared" si="173"/>
        <v>1289</v>
      </c>
      <c r="R287" s="12">
        <f t="shared" si="164"/>
        <v>5</v>
      </c>
      <c r="S287" s="11" t="s">
        <v>9</v>
      </c>
      <c r="T287" s="13">
        <f t="shared" si="165"/>
        <v>56.79999999999677</v>
      </c>
    </row>
    <row r="288" spans="1:20" ht="12.75">
      <c r="A288" s="19">
        <f t="shared" si="181"/>
        <v>306.2</v>
      </c>
      <c r="B288" s="21">
        <f t="shared" si="176"/>
        <v>975</v>
      </c>
      <c r="C288" s="12">
        <f t="shared" si="177"/>
        <v>5</v>
      </c>
      <c r="D288" s="11" t="s">
        <v>9</v>
      </c>
      <c r="E288" s="13">
        <f t="shared" si="178"/>
        <v>6.199999999999989</v>
      </c>
      <c r="G288" s="5">
        <f t="shared" si="179"/>
        <v>5.8399999999999395</v>
      </c>
      <c r="H288" s="6">
        <f t="shared" si="183"/>
        <v>1168</v>
      </c>
      <c r="I288" s="105"/>
      <c r="M288" s="5">
        <f t="shared" si="180"/>
        <v>10.34999999999994</v>
      </c>
      <c r="N288" s="6">
        <f t="shared" si="182"/>
        <v>498</v>
      </c>
      <c r="P288" s="19">
        <f t="shared" si="171"/>
        <v>356.99999999999676</v>
      </c>
      <c r="Q288" s="21">
        <f t="shared" si="173"/>
        <v>1288</v>
      </c>
      <c r="R288" s="12">
        <f t="shared" si="164"/>
        <v>5</v>
      </c>
      <c r="S288" s="11" t="s">
        <v>9</v>
      </c>
      <c r="T288" s="13">
        <f t="shared" si="165"/>
        <v>56.99999999999676</v>
      </c>
    </row>
    <row r="289" spans="1:20" ht="12.75">
      <c r="A289" s="19">
        <f t="shared" si="181"/>
        <v>306.4</v>
      </c>
      <c r="B289" s="21">
        <f t="shared" si="176"/>
        <v>974</v>
      </c>
      <c r="C289" s="12">
        <f t="shared" si="177"/>
        <v>5</v>
      </c>
      <c r="D289" s="11" t="s">
        <v>9</v>
      </c>
      <c r="E289" s="13">
        <f t="shared" si="178"/>
        <v>6.399999999999977</v>
      </c>
      <c r="G289" s="5">
        <f t="shared" si="179"/>
        <v>5.849999999999939</v>
      </c>
      <c r="H289" s="6">
        <v>1171</v>
      </c>
      <c r="I289" s="105"/>
      <c r="M289" s="5">
        <f t="shared" si="180"/>
        <v>10.359999999999939</v>
      </c>
      <c r="N289" s="6">
        <f t="shared" si="182"/>
        <v>496</v>
      </c>
      <c r="P289" s="19">
        <f t="shared" si="171"/>
        <v>357.19999999999675</v>
      </c>
      <c r="Q289" s="21">
        <f t="shared" si="173"/>
        <v>1287</v>
      </c>
      <c r="R289" s="12">
        <f t="shared" si="164"/>
        <v>5</v>
      </c>
      <c r="S289" s="11" t="s">
        <v>9</v>
      </c>
      <c r="T289" s="13">
        <f t="shared" si="165"/>
        <v>57.19999999999675</v>
      </c>
    </row>
    <row r="290" spans="1:20" ht="12.75">
      <c r="A290" s="19">
        <f t="shared" si="181"/>
        <v>306.59999999999997</v>
      </c>
      <c r="B290" s="21">
        <f t="shared" si="176"/>
        <v>973</v>
      </c>
      <c r="C290" s="12">
        <f t="shared" si="177"/>
        <v>5</v>
      </c>
      <c r="D290" s="11" t="s">
        <v>9</v>
      </c>
      <c r="E290" s="13">
        <f t="shared" si="178"/>
        <v>6.599999999999966</v>
      </c>
      <c r="G290" s="5">
        <f t="shared" si="179"/>
        <v>5.859999999999939</v>
      </c>
      <c r="H290" s="6">
        <f t="shared" si="183"/>
        <v>1173</v>
      </c>
      <c r="I290" s="105"/>
      <c r="M290" s="5">
        <f t="shared" si="180"/>
        <v>10.369999999999939</v>
      </c>
      <c r="N290" s="6">
        <f t="shared" si="182"/>
        <v>494</v>
      </c>
      <c r="P290" s="19">
        <f t="shared" si="171"/>
        <v>357.39999999999674</v>
      </c>
      <c r="Q290" s="21">
        <f t="shared" si="173"/>
        <v>1286</v>
      </c>
      <c r="R290" s="12">
        <f t="shared" si="164"/>
        <v>5</v>
      </c>
      <c r="S290" s="11" t="s">
        <v>9</v>
      </c>
      <c r="T290" s="13">
        <f t="shared" si="165"/>
        <v>57.39999999999674</v>
      </c>
    </row>
    <row r="291" spans="1:20" ht="12.75">
      <c r="A291" s="19">
        <f t="shared" si="181"/>
        <v>306.79999999999995</v>
      </c>
      <c r="B291" s="21">
        <f t="shared" si="176"/>
        <v>972</v>
      </c>
      <c r="C291" s="12">
        <f t="shared" si="177"/>
        <v>5</v>
      </c>
      <c r="D291" s="11" t="s">
        <v>9</v>
      </c>
      <c r="E291" s="13">
        <f t="shared" si="178"/>
        <v>6.7999999999999545</v>
      </c>
      <c r="G291" s="5">
        <f t="shared" si="179"/>
        <v>5.869999999999939</v>
      </c>
      <c r="H291" s="6">
        <f t="shared" si="183"/>
        <v>1175</v>
      </c>
      <c r="I291" s="105"/>
      <c r="M291" s="5">
        <f t="shared" si="180"/>
        <v>10.379999999999939</v>
      </c>
      <c r="N291" s="6">
        <v>493</v>
      </c>
      <c r="P291" s="19">
        <f t="shared" si="171"/>
        <v>357.5999999999967</v>
      </c>
      <c r="Q291" s="21">
        <f t="shared" si="173"/>
        <v>1285</v>
      </c>
      <c r="R291" s="12">
        <f t="shared" si="164"/>
        <v>5</v>
      </c>
      <c r="S291" s="11" t="s">
        <v>9</v>
      </c>
      <c r="T291" s="13">
        <f t="shared" si="165"/>
        <v>57.599999999996726</v>
      </c>
    </row>
    <row r="292" spans="1:20" ht="12.75">
      <c r="A292" s="19">
        <f t="shared" si="181"/>
        <v>306.99999999999994</v>
      </c>
      <c r="B292" s="21">
        <f aca="true" t="shared" si="184" ref="B292:B307">B291-1</f>
        <v>971</v>
      </c>
      <c r="C292" s="12">
        <f aca="true" t="shared" si="185" ref="C292:C307">INT(A292/60)</f>
        <v>5</v>
      </c>
      <c r="D292" s="11" t="s">
        <v>9</v>
      </c>
      <c r="E292" s="13">
        <f aca="true" t="shared" si="186" ref="E292:E307">MOD(A292,60)</f>
        <v>6.999999999999943</v>
      </c>
      <c r="G292" s="5">
        <f t="shared" si="179"/>
        <v>5.879999999999939</v>
      </c>
      <c r="H292" s="6">
        <f t="shared" si="183"/>
        <v>1177</v>
      </c>
      <c r="I292" s="105"/>
      <c r="M292" s="5">
        <f t="shared" si="180"/>
        <v>10.389999999999938</v>
      </c>
      <c r="N292" s="6">
        <f t="shared" si="182"/>
        <v>491</v>
      </c>
      <c r="P292" s="19">
        <f t="shared" si="171"/>
        <v>357.7999999999967</v>
      </c>
      <c r="Q292" s="21">
        <f t="shared" si="173"/>
        <v>1284</v>
      </c>
      <c r="R292" s="12">
        <f t="shared" si="164"/>
        <v>5</v>
      </c>
      <c r="S292" s="11" t="s">
        <v>9</v>
      </c>
      <c r="T292" s="13">
        <f t="shared" si="165"/>
        <v>57.799999999996714</v>
      </c>
    </row>
    <row r="293" spans="1:20" ht="12.75">
      <c r="A293" s="19">
        <f t="shared" si="181"/>
        <v>307.19999999999993</v>
      </c>
      <c r="B293" s="21">
        <f t="shared" si="184"/>
        <v>970</v>
      </c>
      <c r="C293" s="12">
        <f t="shared" si="185"/>
        <v>5</v>
      </c>
      <c r="D293" s="11" t="s">
        <v>9</v>
      </c>
      <c r="E293" s="13">
        <f t="shared" si="186"/>
        <v>7.199999999999932</v>
      </c>
      <c r="G293" s="5">
        <f aca="true" t="shared" si="187" ref="G293:G308">G292+0.01</f>
        <v>5.889999999999938</v>
      </c>
      <c r="H293" s="6">
        <v>1180</v>
      </c>
      <c r="I293" s="105"/>
      <c r="M293" s="5">
        <f aca="true" t="shared" si="188" ref="M293:M308">M292+0.01</f>
        <v>10.399999999999938</v>
      </c>
      <c r="N293" s="6">
        <f t="shared" si="182"/>
        <v>489</v>
      </c>
      <c r="P293" s="19">
        <f t="shared" si="171"/>
        <v>357.9999999999967</v>
      </c>
      <c r="Q293" s="21">
        <f t="shared" si="173"/>
        <v>1283</v>
      </c>
      <c r="R293" s="12">
        <f t="shared" si="164"/>
        <v>5</v>
      </c>
      <c r="S293" s="11" t="s">
        <v>9</v>
      </c>
      <c r="T293" s="13">
        <f t="shared" si="165"/>
        <v>57.9999999999967</v>
      </c>
    </row>
    <row r="294" spans="1:20" ht="12.75">
      <c r="A294" s="19">
        <f aca="true" t="shared" si="189" ref="A294:A309">A293+0.2</f>
        <v>307.3999999999999</v>
      </c>
      <c r="B294" s="21">
        <f t="shared" si="184"/>
        <v>969</v>
      </c>
      <c r="C294" s="12">
        <f t="shared" si="185"/>
        <v>5</v>
      </c>
      <c r="D294" s="11" t="s">
        <v>9</v>
      </c>
      <c r="E294" s="13">
        <f t="shared" si="186"/>
        <v>7.39999999999992</v>
      </c>
      <c r="G294" s="5">
        <f t="shared" si="187"/>
        <v>5.899999999999938</v>
      </c>
      <c r="H294" s="6">
        <f t="shared" si="183"/>
        <v>1182</v>
      </c>
      <c r="I294" s="105"/>
      <c r="M294" s="5">
        <f t="shared" si="188"/>
        <v>10.409999999999938</v>
      </c>
      <c r="N294" s="6">
        <f t="shared" si="182"/>
        <v>487</v>
      </c>
      <c r="P294" s="19">
        <f t="shared" si="171"/>
        <v>358.1999999999967</v>
      </c>
      <c r="Q294" s="21">
        <f t="shared" si="173"/>
        <v>1282</v>
      </c>
      <c r="R294" s="12">
        <f t="shared" si="164"/>
        <v>5</v>
      </c>
      <c r="S294" s="11" t="s">
        <v>9</v>
      </c>
      <c r="T294" s="13">
        <f t="shared" si="165"/>
        <v>58.19999999999669</v>
      </c>
    </row>
    <row r="295" spans="1:20" ht="12.75">
      <c r="A295" s="19">
        <f t="shared" si="189"/>
        <v>307.5999999999999</v>
      </c>
      <c r="B295" s="21">
        <f t="shared" si="184"/>
        <v>968</v>
      </c>
      <c r="C295" s="12">
        <f t="shared" si="185"/>
        <v>5</v>
      </c>
      <c r="D295" s="11" t="s">
        <v>9</v>
      </c>
      <c r="E295" s="13">
        <f t="shared" si="186"/>
        <v>7.599999999999909</v>
      </c>
      <c r="G295" s="5">
        <f t="shared" si="187"/>
        <v>5.909999999999938</v>
      </c>
      <c r="H295" s="6">
        <f t="shared" si="183"/>
        <v>1184</v>
      </c>
      <c r="I295" s="105"/>
      <c r="M295" s="5">
        <f t="shared" si="188"/>
        <v>10.419999999999938</v>
      </c>
      <c r="N295" s="6">
        <v>486</v>
      </c>
      <c r="P295" s="19">
        <f t="shared" si="171"/>
        <v>358.3999999999967</v>
      </c>
      <c r="Q295" s="21">
        <f t="shared" si="173"/>
        <v>1281</v>
      </c>
      <c r="R295" s="12">
        <f t="shared" si="164"/>
        <v>5</v>
      </c>
      <c r="S295" s="11" t="s">
        <v>9</v>
      </c>
      <c r="T295" s="13">
        <f t="shared" si="165"/>
        <v>58.39999999999668</v>
      </c>
    </row>
    <row r="296" spans="1:20" ht="12.75">
      <c r="A296" s="19">
        <f t="shared" si="189"/>
        <v>307.7999999999999</v>
      </c>
      <c r="B296" s="21">
        <f t="shared" si="184"/>
        <v>967</v>
      </c>
      <c r="C296" s="12">
        <f t="shared" si="185"/>
        <v>5</v>
      </c>
      <c r="D296" s="11" t="s">
        <v>9</v>
      </c>
      <c r="E296" s="13">
        <f t="shared" si="186"/>
        <v>7.799999999999898</v>
      </c>
      <c r="G296" s="5">
        <f t="shared" si="187"/>
        <v>5.919999999999938</v>
      </c>
      <c r="H296" s="6">
        <f t="shared" si="183"/>
        <v>1186</v>
      </c>
      <c r="I296" s="105"/>
      <c r="M296" s="5">
        <f t="shared" si="188"/>
        <v>10.429999999999938</v>
      </c>
      <c r="N296" s="6">
        <f t="shared" si="182"/>
        <v>484</v>
      </c>
      <c r="P296" s="19">
        <f t="shared" si="171"/>
        <v>358.59999999999667</v>
      </c>
      <c r="Q296" s="21">
        <f t="shared" si="173"/>
        <v>1280</v>
      </c>
      <c r="R296" s="12">
        <f t="shared" si="164"/>
        <v>5</v>
      </c>
      <c r="S296" s="11" t="s">
        <v>9</v>
      </c>
      <c r="T296" s="13">
        <f t="shared" si="165"/>
        <v>58.59999999999667</v>
      </c>
    </row>
    <row r="297" spans="1:20" ht="12.75">
      <c r="A297" s="19">
        <f t="shared" si="189"/>
        <v>307.9999999999999</v>
      </c>
      <c r="B297" s="21">
        <f t="shared" si="184"/>
        <v>966</v>
      </c>
      <c r="C297" s="12">
        <f t="shared" si="185"/>
        <v>5</v>
      </c>
      <c r="D297" s="11" t="s">
        <v>9</v>
      </c>
      <c r="E297" s="13">
        <f t="shared" si="186"/>
        <v>7.999999999999886</v>
      </c>
      <c r="G297" s="5">
        <f t="shared" si="187"/>
        <v>5.9299999999999375</v>
      </c>
      <c r="H297" s="6">
        <f t="shared" si="183"/>
        <v>1188</v>
      </c>
      <c r="I297" s="105"/>
      <c r="M297" s="5">
        <f t="shared" si="188"/>
        <v>10.439999999999937</v>
      </c>
      <c r="N297" s="6">
        <f t="shared" si="182"/>
        <v>482</v>
      </c>
      <c r="P297" s="19">
        <f t="shared" si="171"/>
        <v>358.79999999999666</v>
      </c>
      <c r="Q297" s="21">
        <v>1278</v>
      </c>
      <c r="R297" s="12">
        <f t="shared" si="164"/>
        <v>5</v>
      </c>
      <c r="S297" s="11" t="s">
        <v>9</v>
      </c>
      <c r="T297" s="13">
        <f t="shared" si="165"/>
        <v>58.79999999999666</v>
      </c>
    </row>
    <row r="298" spans="1:20" ht="12.75">
      <c r="A298" s="19">
        <f t="shared" si="189"/>
        <v>308.1999999999999</v>
      </c>
      <c r="B298" s="21">
        <f t="shared" si="184"/>
        <v>965</v>
      </c>
      <c r="C298" s="12">
        <f t="shared" si="185"/>
        <v>5</v>
      </c>
      <c r="D298" s="11" t="s">
        <v>9</v>
      </c>
      <c r="E298" s="13">
        <f t="shared" si="186"/>
        <v>8.199999999999875</v>
      </c>
      <c r="G298" s="5">
        <f t="shared" si="187"/>
        <v>5.939999999999937</v>
      </c>
      <c r="H298" s="6">
        <v>1191</v>
      </c>
      <c r="I298" s="105"/>
      <c r="M298" s="5">
        <f t="shared" si="188"/>
        <v>10.449999999999937</v>
      </c>
      <c r="N298" s="6">
        <f t="shared" si="182"/>
        <v>480</v>
      </c>
      <c r="P298" s="19">
        <f t="shared" si="171"/>
        <v>358.99999999999665</v>
      </c>
      <c r="Q298" s="21">
        <f t="shared" si="173"/>
        <v>1277</v>
      </c>
      <c r="R298" s="12">
        <f t="shared" si="164"/>
        <v>5</v>
      </c>
      <c r="S298" s="11" t="s">
        <v>9</v>
      </c>
      <c r="T298" s="13">
        <f t="shared" si="165"/>
        <v>58.999999999996646</v>
      </c>
    </row>
    <row r="299" spans="1:20" ht="12.75">
      <c r="A299" s="19">
        <f t="shared" si="189"/>
        <v>308.39999999999986</v>
      </c>
      <c r="B299" s="21">
        <f t="shared" si="184"/>
        <v>964</v>
      </c>
      <c r="C299" s="12">
        <f t="shared" si="185"/>
        <v>5</v>
      </c>
      <c r="D299" s="11" t="s">
        <v>9</v>
      </c>
      <c r="E299" s="13">
        <f t="shared" si="186"/>
        <v>8.399999999999864</v>
      </c>
      <c r="G299" s="5">
        <f t="shared" si="187"/>
        <v>5.949999999999937</v>
      </c>
      <c r="H299" s="6">
        <f t="shared" si="183"/>
        <v>1193</v>
      </c>
      <c r="I299" s="105"/>
      <c r="M299" s="5">
        <f t="shared" si="188"/>
        <v>10.459999999999937</v>
      </c>
      <c r="N299" s="6">
        <v>479</v>
      </c>
      <c r="P299" s="19">
        <f t="shared" si="171"/>
        <v>359.19999999999663</v>
      </c>
      <c r="Q299" s="21">
        <f t="shared" si="173"/>
        <v>1276</v>
      </c>
      <c r="R299" s="12">
        <f t="shared" si="164"/>
        <v>5</v>
      </c>
      <c r="S299" s="11" t="s">
        <v>9</v>
      </c>
      <c r="T299" s="13">
        <f t="shared" si="165"/>
        <v>59.199999999996635</v>
      </c>
    </row>
    <row r="300" spans="1:20" ht="12.75">
      <c r="A300" s="19">
        <f t="shared" si="189"/>
        <v>308.59999999999985</v>
      </c>
      <c r="B300" s="21">
        <f t="shared" si="184"/>
        <v>963</v>
      </c>
      <c r="C300" s="12">
        <f t="shared" si="185"/>
        <v>5</v>
      </c>
      <c r="D300" s="11" t="s">
        <v>9</v>
      </c>
      <c r="E300" s="13">
        <f t="shared" si="186"/>
        <v>8.599999999999852</v>
      </c>
      <c r="G300" s="5">
        <f t="shared" si="187"/>
        <v>5.959999999999937</v>
      </c>
      <c r="H300" s="6">
        <f aca="true" t="shared" si="190" ref="H300:H315">H299+2</f>
        <v>1195</v>
      </c>
      <c r="I300" s="105"/>
      <c r="M300" s="5">
        <f t="shared" si="188"/>
        <v>10.469999999999937</v>
      </c>
      <c r="N300" s="6">
        <f aca="true" t="shared" si="191" ref="N300:N314">N299-2</f>
        <v>477</v>
      </c>
      <c r="P300" s="19">
        <f t="shared" si="171"/>
        <v>359.3999999999966</v>
      </c>
      <c r="Q300" s="21">
        <f t="shared" si="173"/>
        <v>1275</v>
      </c>
      <c r="R300" s="12">
        <f t="shared" si="164"/>
        <v>5</v>
      </c>
      <c r="S300" s="11" t="s">
        <v>9</v>
      </c>
      <c r="T300" s="13">
        <f t="shared" si="165"/>
        <v>59.39999999999662</v>
      </c>
    </row>
    <row r="301" spans="1:20" ht="12.75">
      <c r="A301" s="19">
        <f t="shared" si="189"/>
        <v>308.79999999999984</v>
      </c>
      <c r="B301" s="21">
        <f t="shared" si="184"/>
        <v>962</v>
      </c>
      <c r="C301" s="12">
        <f t="shared" si="185"/>
        <v>5</v>
      </c>
      <c r="D301" s="11" t="s">
        <v>9</v>
      </c>
      <c r="E301" s="13">
        <f t="shared" si="186"/>
        <v>8.79999999999984</v>
      </c>
      <c r="G301" s="5">
        <f t="shared" si="187"/>
        <v>5.969999999999937</v>
      </c>
      <c r="H301" s="6">
        <f t="shared" si="190"/>
        <v>1197</v>
      </c>
      <c r="I301" s="105"/>
      <c r="M301" s="5">
        <f t="shared" si="188"/>
        <v>10.479999999999936</v>
      </c>
      <c r="N301" s="6">
        <f t="shared" si="191"/>
        <v>475</v>
      </c>
      <c r="P301" s="19">
        <f t="shared" si="171"/>
        <v>359.5999999999966</v>
      </c>
      <c r="Q301" s="21">
        <f t="shared" si="173"/>
        <v>1274</v>
      </c>
      <c r="R301" s="12">
        <f t="shared" si="164"/>
        <v>5</v>
      </c>
      <c r="S301" s="11" t="s">
        <v>9</v>
      </c>
      <c r="T301" s="13">
        <f t="shared" si="165"/>
        <v>59.59999999999661</v>
      </c>
    </row>
    <row r="302" spans="1:20" ht="12.75">
      <c r="A302" s="19">
        <f t="shared" si="189"/>
        <v>308.99999999999983</v>
      </c>
      <c r="B302" s="21">
        <f t="shared" si="184"/>
        <v>961</v>
      </c>
      <c r="C302" s="12">
        <f t="shared" si="185"/>
        <v>5</v>
      </c>
      <c r="D302" s="11" t="s">
        <v>9</v>
      </c>
      <c r="E302" s="13">
        <f t="shared" si="186"/>
        <v>8.99999999999983</v>
      </c>
      <c r="G302" s="5">
        <f t="shared" si="187"/>
        <v>5.9799999999999365</v>
      </c>
      <c r="H302" s="6">
        <v>1200</v>
      </c>
      <c r="I302" s="105"/>
      <c r="M302" s="5">
        <f t="shared" si="188"/>
        <v>10.489999999999936</v>
      </c>
      <c r="N302" s="6">
        <v>474</v>
      </c>
      <c r="P302" s="19">
        <f t="shared" si="171"/>
        <v>359.7999999999966</v>
      </c>
      <c r="Q302" s="21">
        <f t="shared" si="173"/>
        <v>1273</v>
      </c>
      <c r="R302" s="12">
        <f t="shared" si="164"/>
        <v>5</v>
      </c>
      <c r="S302" s="11" t="s">
        <v>9</v>
      </c>
      <c r="T302" s="13">
        <f t="shared" si="165"/>
        <v>59.7999999999966</v>
      </c>
    </row>
    <row r="303" spans="1:20" ht="12.75">
      <c r="A303" s="19">
        <v>309.1</v>
      </c>
      <c r="B303" s="21">
        <f t="shared" si="184"/>
        <v>960</v>
      </c>
      <c r="C303" s="12">
        <f t="shared" si="185"/>
        <v>5</v>
      </c>
      <c r="D303" s="11" t="s">
        <v>9</v>
      </c>
      <c r="E303" s="13">
        <f t="shared" si="186"/>
        <v>9.100000000000023</v>
      </c>
      <c r="G303" s="5">
        <f t="shared" si="187"/>
        <v>5.989999999999936</v>
      </c>
      <c r="H303" s="6">
        <f t="shared" si="190"/>
        <v>1202</v>
      </c>
      <c r="I303" s="105"/>
      <c r="M303" s="5">
        <f t="shared" si="188"/>
        <v>10.499999999999936</v>
      </c>
      <c r="N303" s="6">
        <f t="shared" si="191"/>
        <v>472</v>
      </c>
      <c r="P303" s="19">
        <f t="shared" si="171"/>
        <v>359.9999999999966</v>
      </c>
      <c r="Q303" s="21">
        <f t="shared" si="173"/>
        <v>1272</v>
      </c>
      <c r="R303" s="12">
        <f t="shared" si="164"/>
        <v>5</v>
      </c>
      <c r="S303" s="11" t="s">
        <v>9</v>
      </c>
      <c r="T303" s="13">
        <f t="shared" si="165"/>
        <v>59.99999999999659</v>
      </c>
    </row>
    <row r="304" spans="1:20" ht="12.75">
      <c r="A304" s="19">
        <f t="shared" si="189"/>
        <v>309.3</v>
      </c>
      <c r="B304" s="21">
        <f t="shared" si="184"/>
        <v>959</v>
      </c>
      <c r="C304" s="12">
        <f t="shared" si="185"/>
        <v>5</v>
      </c>
      <c r="D304" s="11" t="s">
        <v>9</v>
      </c>
      <c r="E304" s="13">
        <f t="shared" si="186"/>
        <v>9.300000000000011</v>
      </c>
      <c r="G304" s="5">
        <f t="shared" si="187"/>
        <v>5.999999999999936</v>
      </c>
      <c r="H304" s="6">
        <f t="shared" si="190"/>
        <v>1204</v>
      </c>
      <c r="I304" s="105"/>
      <c r="M304" s="5">
        <f t="shared" si="188"/>
        <v>10.509999999999936</v>
      </c>
      <c r="N304" s="6">
        <f t="shared" si="191"/>
        <v>470</v>
      </c>
      <c r="P304" s="19">
        <f t="shared" si="171"/>
        <v>360.1999999999966</v>
      </c>
      <c r="Q304" s="21">
        <f t="shared" si="173"/>
        <v>1271</v>
      </c>
      <c r="R304" s="12">
        <f t="shared" si="164"/>
        <v>6</v>
      </c>
      <c r="S304" s="11" t="s">
        <v>9</v>
      </c>
      <c r="T304" s="13">
        <f t="shared" si="165"/>
        <v>0.19999999999657803</v>
      </c>
    </row>
    <row r="305" spans="1:20" ht="12.75">
      <c r="A305" s="19">
        <f t="shared" si="189"/>
        <v>309.5</v>
      </c>
      <c r="B305" s="21">
        <f t="shared" si="184"/>
        <v>958</v>
      </c>
      <c r="C305" s="12">
        <f t="shared" si="185"/>
        <v>5</v>
      </c>
      <c r="D305" s="11" t="s">
        <v>9</v>
      </c>
      <c r="E305" s="13">
        <f t="shared" si="186"/>
        <v>9.5</v>
      </c>
      <c r="G305" s="5">
        <f t="shared" si="187"/>
        <v>6.009999999999936</v>
      </c>
      <c r="H305" s="6">
        <f t="shared" si="190"/>
        <v>1206</v>
      </c>
      <c r="I305" s="105"/>
      <c r="M305" s="5">
        <f t="shared" si="188"/>
        <v>10.519999999999936</v>
      </c>
      <c r="N305" s="6">
        <v>469</v>
      </c>
      <c r="P305" s="19">
        <f t="shared" si="171"/>
        <v>360.39999999999657</v>
      </c>
      <c r="Q305" s="21">
        <f t="shared" si="173"/>
        <v>1270</v>
      </c>
      <c r="R305" s="12">
        <f t="shared" si="164"/>
        <v>6</v>
      </c>
      <c r="S305" s="11" t="s">
        <v>9</v>
      </c>
      <c r="T305" s="13">
        <f t="shared" si="165"/>
        <v>0.39999999999656666</v>
      </c>
    </row>
    <row r="306" spans="1:20" ht="12.75">
      <c r="A306" s="19">
        <f t="shared" si="189"/>
        <v>309.7</v>
      </c>
      <c r="B306" s="21">
        <f t="shared" si="184"/>
        <v>957</v>
      </c>
      <c r="C306" s="12">
        <f t="shared" si="185"/>
        <v>5</v>
      </c>
      <c r="D306" s="11" t="s">
        <v>9</v>
      </c>
      <c r="E306" s="13">
        <f t="shared" si="186"/>
        <v>9.699999999999989</v>
      </c>
      <c r="G306" s="5">
        <f t="shared" si="187"/>
        <v>6.019999999999936</v>
      </c>
      <c r="H306" s="6">
        <f t="shared" si="190"/>
        <v>1208</v>
      </c>
      <c r="I306" s="105"/>
      <c r="M306" s="5">
        <f t="shared" si="188"/>
        <v>10.529999999999935</v>
      </c>
      <c r="N306" s="6">
        <f t="shared" si="191"/>
        <v>467</v>
      </c>
      <c r="P306" s="19">
        <f t="shared" si="171"/>
        <v>360.59999999999656</v>
      </c>
      <c r="Q306" s="21">
        <f t="shared" si="173"/>
        <v>1269</v>
      </c>
      <c r="R306" s="12">
        <f t="shared" si="164"/>
        <v>6</v>
      </c>
      <c r="S306" s="11" t="s">
        <v>9</v>
      </c>
      <c r="T306" s="13">
        <f t="shared" si="165"/>
        <v>0.5999999999965553</v>
      </c>
    </row>
    <row r="307" spans="1:20" ht="12.75">
      <c r="A307" s="19">
        <f t="shared" si="189"/>
        <v>309.9</v>
      </c>
      <c r="B307" s="21">
        <f t="shared" si="184"/>
        <v>956</v>
      </c>
      <c r="C307" s="12">
        <f t="shared" si="185"/>
        <v>5</v>
      </c>
      <c r="D307" s="11" t="s">
        <v>9</v>
      </c>
      <c r="E307" s="13">
        <f t="shared" si="186"/>
        <v>9.899999999999977</v>
      </c>
      <c r="G307" s="5">
        <f t="shared" si="187"/>
        <v>6.029999999999935</v>
      </c>
      <c r="H307" s="6">
        <v>1211</v>
      </c>
      <c r="I307" s="105"/>
      <c r="M307" s="5">
        <f t="shared" si="188"/>
        <v>10.539999999999935</v>
      </c>
      <c r="N307" s="6">
        <f t="shared" si="191"/>
        <v>465</v>
      </c>
      <c r="P307" s="19">
        <f t="shared" si="171"/>
        <v>360.79999999999654</v>
      </c>
      <c r="Q307" s="21">
        <f t="shared" si="173"/>
        <v>1268</v>
      </c>
      <c r="R307" s="12">
        <f t="shared" si="164"/>
        <v>6</v>
      </c>
      <c r="S307" s="11" t="s">
        <v>9</v>
      </c>
      <c r="T307" s="13">
        <f t="shared" si="165"/>
        <v>0.7999999999965439</v>
      </c>
    </row>
    <row r="308" spans="1:20" ht="12.75">
      <c r="A308" s="19">
        <f t="shared" si="189"/>
        <v>310.09999999999997</v>
      </c>
      <c r="B308" s="21">
        <f aca="true" t="shared" si="192" ref="B308:B323">B307-1</f>
        <v>955</v>
      </c>
      <c r="C308" s="12">
        <f aca="true" t="shared" si="193" ref="C308:C323">INT(A308/60)</f>
        <v>5</v>
      </c>
      <c r="D308" s="11" t="s">
        <v>9</v>
      </c>
      <c r="E308" s="13">
        <f aca="true" t="shared" si="194" ref="E308:E323">MOD(A308,60)</f>
        <v>10.099999999999966</v>
      </c>
      <c r="G308" s="5">
        <f t="shared" si="187"/>
        <v>6.039999999999935</v>
      </c>
      <c r="H308" s="6">
        <f t="shared" si="190"/>
        <v>1213</v>
      </c>
      <c r="I308" s="105"/>
      <c r="M308" s="5">
        <f t="shared" si="188"/>
        <v>10.549999999999935</v>
      </c>
      <c r="N308" s="6">
        <f t="shared" si="191"/>
        <v>463</v>
      </c>
      <c r="P308" s="19">
        <f t="shared" si="171"/>
        <v>360.99999999999653</v>
      </c>
      <c r="Q308" s="21">
        <f t="shared" si="173"/>
        <v>1267</v>
      </c>
      <c r="R308" s="12">
        <f t="shared" si="164"/>
        <v>6</v>
      </c>
      <c r="S308" s="11" t="s">
        <v>9</v>
      </c>
      <c r="T308" s="13">
        <f t="shared" si="165"/>
        <v>0.9999999999965326</v>
      </c>
    </row>
    <row r="309" spans="1:20" ht="12.75">
      <c r="A309" s="19">
        <f t="shared" si="189"/>
        <v>310.29999999999995</v>
      </c>
      <c r="B309" s="21">
        <f t="shared" si="192"/>
        <v>954</v>
      </c>
      <c r="C309" s="12">
        <f t="shared" si="193"/>
        <v>5</v>
      </c>
      <c r="D309" s="11" t="s">
        <v>9</v>
      </c>
      <c r="E309" s="13">
        <f t="shared" si="194"/>
        <v>10.299999999999955</v>
      </c>
      <c r="G309" s="5">
        <f aca="true" t="shared" si="195" ref="G309:G324">G308+0.01</f>
        <v>6.049999999999935</v>
      </c>
      <c r="H309" s="6">
        <f t="shared" si="190"/>
        <v>1215</v>
      </c>
      <c r="I309" s="105"/>
      <c r="M309" s="5">
        <f aca="true" t="shared" si="196" ref="M309:M324">M308+0.01</f>
        <v>10.559999999999935</v>
      </c>
      <c r="N309" s="6">
        <v>462</v>
      </c>
      <c r="P309" s="19">
        <f t="shared" si="171"/>
        <v>361.1999999999965</v>
      </c>
      <c r="Q309" s="21">
        <f t="shared" si="173"/>
        <v>1266</v>
      </c>
      <c r="R309" s="12">
        <f t="shared" si="164"/>
        <v>6</v>
      </c>
      <c r="S309" s="11" t="s">
        <v>9</v>
      </c>
      <c r="T309" s="13">
        <f t="shared" si="165"/>
        <v>1.1999999999965212</v>
      </c>
    </row>
    <row r="310" spans="1:20" ht="12.75">
      <c r="A310" s="19">
        <f aca="true" t="shared" si="197" ref="A310:A325">A309+0.2</f>
        <v>310.49999999999994</v>
      </c>
      <c r="B310" s="21">
        <f t="shared" si="192"/>
        <v>953</v>
      </c>
      <c r="C310" s="12">
        <f t="shared" si="193"/>
        <v>5</v>
      </c>
      <c r="D310" s="11" t="s">
        <v>9</v>
      </c>
      <c r="E310" s="13">
        <f t="shared" si="194"/>
        <v>10.499999999999943</v>
      </c>
      <c r="G310" s="5">
        <f t="shared" si="195"/>
        <v>6.059999999999935</v>
      </c>
      <c r="H310" s="6">
        <f t="shared" si="190"/>
        <v>1217</v>
      </c>
      <c r="I310" s="105"/>
      <c r="M310" s="5">
        <f t="shared" si="196"/>
        <v>10.569999999999935</v>
      </c>
      <c r="N310" s="6">
        <f t="shared" si="191"/>
        <v>460</v>
      </c>
      <c r="P310" s="19">
        <f t="shared" si="171"/>
        <v>361.3999999999965</v>
      </c>
      <c r="Q310" s="21">
        <f t="shared" si="173"/>
        <v>1265</v>
      </c>
      <c r="R310" s="12">
        <f t="shared" si="164"/>
        <v>6</v>
      </c>
      <c r="S310" s="11" t="s">
        <v>9</v>
      </c>
      <c r="T310" s="13">
        <f t="shared" si="165"/>
        <v>1.3999999999965098</v>
      </c>
    </row>
    <row r="311" spans="1:20" ht="12.75">
      <c r="A311" s="19">
        <f t="shared" si="197"/>
        <v>310.69999999999993</v>
      </c>
      <c r="B311" s="21">
        <f t="shared" si="192"/>
        <v>952</v>
      </c>
      <c r="C311" s="12">
        <f t="shared" si="193"/>
        <v>5</v>
      </c>
      <c r="D311" s="11" t="s">
        <v>9</v>
      </c>
      <c r="E311" s="13">
        <f t="shared" si="194"/>
        <v>10.699999999999932</v>
      </c>
      <c r="G311" s="5">
        <f t="shared" si="195"/>
        <v>6.069999999999935</v>
      </c>
      <c r="H311" s="6">
        <v>1220</v>
      </c>
      <c r="I311" s="105"/>
      <c r="M311" s="5">
        <f t="shared" si="196"/>
        <v>10.579999999999934</v>
      </c>
      <c r="N311" s="6">
        <f t="shared" si="191"/>
        <v>458</v>
      </c>
      <c r="P311" s="19">
        <f t="shared" si="171"/>
        <v>361.5999999999965</v>
      </c>
      <c r="Q311" s="21">
        <f t="shared" si="173"/>
        <v>1264</v>
      </c>
      <c r="R311" s="12">
        <f t="shared" si="164"/>
        <v>6</v>
      </c>
      <c r="S311" s="11" t="s">
        <v>9</v>
      </c>
      <c r="T311" s="13">
        <f t="shared" si="165"/>
        <v>1.5999999999964984</v>
      </c>
    </row>
    <row r="312" spans="1:20" ht="12.75">
      <c r="A312" s="19">
        <f t="shared" si="197"/>
        <v>310.8999999999999</v>
      </c>
      <c r="B312" s="21">
        <f t="shared" si="192"/>
        <v>951</v>
      </c>
      <c r="C312" s="12">
        <f t="shared" si="193"/>
        <v>5</v>
      </c>
      <c r="D312" s="11" t="s">
        <v>9</v>
      </c>
      <c r="E312" s="13">
        <f t="shared" si="194"/>
        <v>10.89999999999992</v>
      </c>
      <c r="G312" s="5">
        <f t="shared" si="195"/>
        <v>6.079999999999934</v>
      </c>
      <c r="H312" s="6">
        <f t="shared" si="190"/>
        <v>1222</v>
      </c>
      <c r="I312" s="105"/>
      <c r="M312" s="5">
        <f t="shared" si="196"/>
        <v>10.589999999999934</v>
      </c>
      <c r="N312" s="6">
        <f t="shared" si="191"/>
        <v>456</v>
      </c>
      <c r="P312" s="19">
        <f t="shared" si="171"/>
        <v>361.7999999999965</v>
      </c>
      <c r="Q312" s="21">
        <f t="shared" si="173"/>
        <v>1263</v>
      </c>
      <c r="R312" s="12">
        <f t="shared" si="164"/>
        <v>6</v>
      </c>
      <c r="S312" s="11" t="s">
        <v>9</v>
      </c>
      <c r="T312" s="13">
        <f t="shared" si="165"/>
        <v>1.799999999996487</v>
      </c>
    </row>
    <row r="313" spans="1:20" ht="12.75">
      <c r="A313" s="19">
        <f t="shared" si="197"/>
        <v>311.0999999999999</v>
      </c>
      <c r="B313" s="21">
        <f t="shared" si="192"/>
        <v>950</v>
      </c>
      <c r="C313" s="12">
        <f t="shared" si="193"/>
        <v>5</v>
      </c>
      <c r="D313" s="11" t="s">
        <v>9</v>
      </c>
      <c r="E313" s="13">
        <f t="shared" si="194"/>
        <v>11.099999999999909</v>
      </c>
      <c r="G313" s="5">
        <f t="shared" si="195"/>
        <v>6.089999999999934</v>
      </c>
      <c r="H313" s="6">
        <f t="shared" si="190"/>
        <v>1224</v>
      </c>
      <c r="I313" s="105"/>
      <c r="M313" s="5">
        <f t="shared" si="196"/>
        <v>10.599999999999934</v>
      </c>
      <c r="N313" s="6">
        <v>455</v>
      </c>
      <c r="P313" s="19">
        <f t="shared" si="171"/>
        <v>361.9999999999965</v>
      </c>
      <c r="Q313" s="21">
        <f t="shared" si="173"/>
        <v>1262</v>
      </c>
      <c r="R313" s="12">
        <f t="shared" si="164"/>
        <v>6</v>
      </c>
      <c r="S313" s="11" t="s">
        <v>9</v>
      </c>
      <c r="T313" s="13">
        <f t="shared" si="165"/>
        <v>1.9999999999964757</v>
      </c>
    </row>
    <row r="314" spans="1:20" ht="12.75">
      <c r="A314" s="19">
        <f t="shared" si="197"/>
        <v>311.2999999999999</v>
      </c>
      <c r="B314" s="21">
        <f t="shared" si="192"/>
        <v>949</v>
      </c>
      <c r="C314" s="12">
        <f t="shared" si="193"/>
        <v>5</v>
      </c>
      <c r="D314" s="11" t="s">
        <v>9</v>
      </c>
      <c r="E314" s="13">
        <f t="shared" si="194"/>
        <v>11.299999999999898</v>
      </c>
      <c r="G314" s="5">
        <f t="shared" si="195"/>
        <v>6.099999999999934</v>
      </c>
      <c r="H314" s="6">
        <f t="shared" si="190"/>
        <v>1226</v>
      </c>
      <c r="I314" s="105"/>
      <c r="M314" s="5">
        <f t="shared" si="196"/>
        <v>10.609999999999934</v>
      </c>
      <c r="N314" s="6">
        <f t="shared" si="191"/>
        <v>453</v>
      </c>
      <c r="P314" s="19">
        <f t="shared" si="171"/>
        <v>362.19999999999646</v>
      </c>
      <c r="Q314" s="21">
        <f t="shared" si="173"/>
        <v>1261</v>
      </c>
      <c r="R314" s="12">
        <f t="shared" si="164"/>
        <v>6</v>
      </c>
      <c r="S314" s="11" t="s">
        <v>9</v>
      </c>
      <c r="T314" s="13">
        <f t="shared" si="165"/>
        <v>2.1999999999964643</v>
      </c>
    </row>
    <row r="315" spans="1:20" ht="12.75">
      <c r="A315" s="19">
        <f t="shared" si="197"/>
        <v>311.4999999999999</v>
      </c>
      <c r="B315" s="21">
        <f t="shared" si="192"/>
        <v>948</v>
      </c>
      <c r="C315" s="12">
        <f t="shared" si="193"/>
        <v>5</v>
      </c>
      <c r="D315" s="11" t="s">
        <v>9</v>
      </c>
      <c r="E315" s="13">
        <f t="shared" si="194"/>
        <v>11.499999999999886</v>
      </c>
      <c r="G315" s="5">
        <f t="shared" si="195"/>
        <v>6.109999999999934</v>
      </c>
      <c r="H315" s="6">
        <f t="shared" si="190"/>
        <v>1228</v>
      </c>
      <c r="I315" s="105"/>
      <c r="M315" s="5">
        <f t="shared" si="196"/>
        <v>10.619999999999933</v>
      </c>
      <c r="N315" s="6">
        <v>452</v>
      </c>
      <c r="P315" s="19">
        <f t="shared" si="171"/>
        <v>362.39999999999645</v>
      </c>
      <c r="Q315" s="21">
        <f t="shared" si="173"/>
        <v>1260</v>
      </c>
      <c r="R315" s="12">
        <f t="shared" si="164"/>
        <v>6</v>
      </c>
      <c r="S315" s="11" t="s">
        <v>9</v>
      </c>
      <c r="T315" s="13">
        <f t="shared" si="165"/>
        <v>2.399999999996453</v>
      </c>
    </row>
    <row r="316" spans="1:20" ht="12.75">
      <c r="A316" s="19">
        <f t="shared" si="197"/>
        <v>311.6999999999999</v>
      </c>
      <c r="B316" s="21">
        <f t="shared" si="192"/>
        <v>947</v>
      </c>
      <c r="C316" s="12">
        <f t="shared" si="193"/>
        <v>5</v>
      </c>
      <c r="D316" s="11" t="s">
        <v>9</v>
      </c>
      <c r="E316" s="13">
        <f t="shared" si="194"/>
        <v>11.699999999999875</v>
      </c>
      <c r="G316" s="5">
        <f t="shared" si="195"/>
        <v>6.1199999999999335</v>
      </c>
      <c r="H316" s="6">
        <v>1231</v>
      </c>
      <c r="I316" s="105"/>
      <c r="M316" s="5">
        <f t="shared" si="196"/>
        <v>10.629999999999933</v>
      </c>
      <c r="N316" s="6">
        <f aca="true" t="shared" si="198" ref="N316:N331">N315-2</f>
        <v>450</v>
      </c>
      <c r="P316" s="19">
        <f t="shared" si="171"/>
        <v>362.59999999999644</v>
      </c>
      <c r="Q316" s="21">
        <f t="shared" si="173"/>
        <v>1259</v>
      </c>
      <c r="R316" s="12">
        <f t="shared" si="164"/>
        <v>6</v>
      </c>
      <c r="S316" s="11" t="s">
        <v>9</v>
      </c>
      <c r="T316" s="13">
        <f t="shared" si="165"/>
        <v>2.5999999999964416</v>
      </c>
    </row>
    <row r="317" spans="1:20" ht="12.75">
      <c r="A317" s="19">
        <f t="shared" si="197"/>
        <v>311.89999999999986</v>
      </c>
      <c r="B317" s="21">
        <f t="shared" si="192"/>
        <v>946</v>
      </c>
      <c r="C317" s="12">
        <f t="shared" si="193"/>
        <v>5</v>
      </c>
      <c r="D317" s="11" t="s">
        <v>9</v>
      </c>
      <c r="E317" s="13">
        <f t="shared" si="194"/>
        <v>11.899999999999864</v>
      </c>
      <c r="G317" s="5">
        <f t="shared" si="195"/>
        <v>6.129999999999933</v>
      </c>
      <c r="H317" s="6">
        <f aca="true" t="shared" si="199" ref="H317:H331">H316+2</f>
        <v>1233</v>
      </c>
      <c r="I317" s="105"/>
      <c r="M317" s="5">
        <f t="shared" si="196"/>
        <v>10.639999999999933</v>
      </c>
      <c r="N317" s="6">
        <f t="shared" si="198"/>
        <v>448</v>
      </c>
      <c r="P317" s="19">
        <f t="shared" si="171"/>
        <v>362.79999999999643</v>
      </c>
      <c r="Q317" s="21">
        <f t="shared" si="173"/>
        <v>1258</v>
      </c>
      <c r="R317" s="12">
        <f t="shared" si="164"/>
        <v>6</v>
      </c>
      <c r="S317" s="11" t="s">
        <v>9</v>
      </c>
      <c r="T317" s="13">
        <f t="shared" si="165"/>
        <v>2.7999999999964302</v>
      </c>
    </row>
    <row r="318" spans="1:20" ht="12.75">
      <c r="A318" s="19">
        <f t="shared" si="197"/>
        <v>312.09999999999985</v>
      </c>
      <c r="B318" s="21">
        <f t="shared" si="192"/>
        <v>945</v>
      </c>
      <c r="C318" s="12">
        <f t="shared" si="193"/>
        <v>5</v>
      </c>
      <c r="D318" s="11" t="s">
        <v>9</v>
      </c>
      <c r="E318" s="13">
        <f t="shared" si="194"/>
        <v>12.099999999999852</v>
      </c>
      <c r="G318" s="5">
        <f t="shared" si="195"/>
        <v>6.139999999999933</v>
      </c>
      <c r="H318" s="6">
        <f t="shared" si="199"/>
        <v>1235</v>
      </c>
      <c r="I318" s="105"/>
      <c r="M318" s="5">
        <f t="shared" si="196"/>
        <v>10.649999999999933</v>
      </c>
      <c r="N318" s="6">
        <f t="shared" si="198"/>
        <v>446</v>
      </c>
      <c r="P318" s="19">
        <f t="shared" si="171"/>
        <v>362.9999999999964</v>
      </c>
      <c r="Q318" s="21">
        <f t="shared" si="173"/>
        <v>1257</v>
      </c>
      <c r="R318" s="12">
        <f t="shared" si="164"/>
        <v>6</v>
      </c>
      <c r="S318" s="11" t="s">
        <v>9</v>
      </c>
      <c r="T318" s="13">
        <f t="shared" si="165"/>
        <v>2.999999999996419</v>
      </c>
    </row>
    <row r="319" spans="1:20" ht="12.75">
      <c r="A319" s="19">
        <f t="shared" si="197"/>
        <v>312.29999999999984</v>
      </c>
      <c r="B319" s="21">
        <f t="shared" si="192"/>
        <v>944</v>
      </c>
      <c r="C319" s="12">
        <f t="shared" si="193"/>
        <v>5</v>
      </c>
      <c r="D319" s="11" t="s">
        <v>9</v>
      </c>
      <c r="E319" s="13">
        <f t="shared" si="194"/>
        <v>12.29999999999984</v>
      </c>
      <c r="G319" s="5">
        <f t="shared" si="195"/>
        <v>6.149999999999933</v>
      </c>
      <c r="H319" s="6">
        <f t="shared" si="199"/>
        <v>1237</v>
      </c>
      <c r="I319" s="105"/>
      <c r="M319" s="5">
        <f t="shared" si="196"/>
        <v>10.659999999999933</v>
      </c>
      <c r="N319" s="6">
        <v>445</v>
      </c>
      <c r="P319" s="19">
        <f t="shared" si="171"/>
        <v>363.1999999999964</v>
      </c>
      <c r="Q319" s="21">
        <f t="shared" si="173"/>
        <v>1256</v>
      </c>
      <c r="R319" s="12">
        <f t="shared" si="164"/>
        <v>6</v>
      </c>
      <c r="S319" s="11" t="s">
        <v>9</v>
      </c>
      <c r="T319" s="13">
        <f t="shared" si="165"/>
        <v>3.1999999999964075</v>
      </c>
    </row>
    <row r="320" spans="1:20" ht="12.75">
      <c r="A320" s="19">
        <f t="shared" si="197"/>
        <v>312.49999999999983</v>
      </c>
      <c r="B320" s="21">
        <f t="shared" si="192"/>
        <v>943</v>
      </c>
      <c r="C320" s="12">
        <f t="shared" si="193"/>
        <v>5</v>
      </c>
      <c r="D320" s="11" t="s">
        <v>9</v>
      </c>
      <c r="E320" s="13">
        <f t="shared" si="194"/>
        <v>12.49999999999983</v>
      </c>
      <c r="G320" s="5">
        <f t="shared" si="195"/>
        <v>6.159999999999933</v>
      </c>
      <c r="H320" s="6">
        <v>1240</v>
      </c>
      <c r="I320" s="105"/>
      <c r="M320" s="5">
        <f t="shared" si="196"/>
        <v>10.669999999999932</v>
      </c>
      <c r="N320" s="6">
        <f t="shared" si="198"/>
        <v>443</v>
      </c>
      <c r="P320" s="19">
        <f t="shared" si="171"/>
        <v>363.3999999999964</v>
      </c>
      <c r="Q320" s="21">
        <v>1254</v>
      </c>
      <c r="R320" s="12">
        <f t="shared" si="164"/>
        <v>6</v>
      </c>
      <c r="S320" s="11" t="s">
        <v>9</v>
      </c>
      <c r="T320" s="13">
        <f t="shared" si="165"/>
        <v>3.399999999996396</v>
      </c>
    </row>
    <row r="321" spans="1:20" ht="12.75">
      <c r="A321" s="19">
        <f t="shared" si="197"/>
        <v>312.6999999999998</v>
      </c>
      <c r="B321" s="21">
        <f t="shared" si="192"/>
        <v>942</v>
      </c>
      <c r="C321" s="12">
        <f t="shared" si="193"/>
        <v>5</v>
      </c>
      <c r="D321" s="11" t="s">
        <v>9</v>
      </c>
      <c r="E321" s="13">
        <f t="shared" si="194"/>
        <v>12.699999999999818</v>
      </c>
      <c r="G321" s="5">
        <f t="shared" si="195"/>
        <v>6.169999999999932</v>
      </c>
      <c r="H321" s="6">
        <f t="shared" si="199"/>
        <v>1242</v>
      </c>
      <c r="I321" s="105"/>
      <c r="M321" s="5">
        <f t="shared" si="196"/>
        <v>10.679999999999932</v>
      </c>
      <c r="N321" s="6">
        <f t="shared" si="198"/>
        <v>441</v>
      </c>
      <c r="P321" s="19">
        <f t="shared" si="171"/>
        <v>363.5999999999964</v>
      </c>
      <c r="Q321" s="21">
        <f t="shared" si="173"/>
        <v>1253</v>
      </c>
      <c r="R321" s="12">
        <f t="shared" si="164"/>
        <v>6</v>
      </c>
      <c r="S321" s="11" t="s">
        <v>9</v>
      </c>
      <c r="T321" s="13">
        <f t="shared" si="165"/>
        <v>3.5999999999963848</v>
      </c>
    </row>
    <row r="322" spans="1:20" ht="12.75">
      <c r="A322" s="19">
        <f t="shared" si="197"/>
        <v>312.8999999999998</v>
      </c>
      <c r="B322" s="21">
        <f t="shared" si="192"/>
        <v>941</v>
      </c>
      <c r="C322" s="12">
        <f t="shared" si="193"/>
        <v>5</v>
      </c>
      <c r="D322" s="11" t="s">
        <v>9</v>
      </c>
      <c r="E322" s="13">
        <f t="shared" si="194"/>
        <v>12.899999999999807</v>
      </c>
      <c r="G322" s="5">
        <f t="shared" si="195"/>
        <v>6.179999999999932</v>
      </c>
      <c r="H322" s="6">
        <f t="shared" si="199"/>
        <v>1244</v>
      </c>
      <c r="I322" s="105"/>
      <c r="M322" s="5">
        <f t="shared" si="196"/>
        <v>10.689999999999932</v>
      </c>
      <c r="N322" s="6">
        <v>440</v>
      </c>
      <c r="P322" s="19">
        <f t="shared" si="171"/>
        <v>363.7999999999964</v>
      </c>
      <c r="Q322" s="21">
        <f t="shared" si="173"/>
        <v>1252</v>
      </c>
      <c r="R322" s="12">
        <f aca="true" t="shared" si="200" ref="R322:R385">INT(P322/60)</f>
        <v>6</v>
      </c>
      <c r="S322" s="11" t="s">
        <v>9</v>
      </c>
      <c r="T322" s="13">
        <f aca="true" t="shared" si="201" ref="T322:T385">MOD(P322,60)</f>
        <v>3.7999999999963734</v>
      </c>
    </row>
    <row r="323" spans="1:20" ht="12.75">
      <c r="A323" s="19">
        <f t="shared" si="197"/>
        <v>313.0999999999998</v>
      </c>
      <c r="B323" s="21">
        <f t="shared" si="192"/>
        <v>940</v>
      </c>
      <c r="C323" s="12">
        <f t="shared" si="193"/>
        <v>5</v>
      </c>
      <c r="D323" s="11" t="s">
        <v>9</v>
      </c>
      <c r="E323" s="13">
        <f t="shared" si="194"/>
        <v>13.099999999999795</v>
      </c>
      <c r="G323" s="5">
        <f t="shared" si="195"/>
        <v>6.189999999999932</v>
      </c>
      <c r="H323" s="6">
        <f t="shared" si="199"/>
        <v>1246</v>
      </c>
      <c r="I323" s="105"/>
      <c r="M323" s="5">
        <f t="shared" si="196"/>
        <v>10.699999999999932</v>
      </c>
      <c r="N323" s="6">
        <f t="shared" si="198"/>
        <v>438</v>
      </c>
      <c r="P323" s="19">
        <f t="shared" si="171"/>
        <v>363.99999999999636</v>
      </c>
      <c r="Q323" s="21">
        <f t="shared" si="173"/>
        <v>1251</v>
      </c>
      <c r="R323" s="12">
        <f t="shared" si="200"/>
        <v>6</v>
      </c>
      <c r="S323" s="11" t="s">
        <v>9</v>
      </c>
      <c r="T323" s="13">
        <f t="shared" si="201"/>
        <v>3.999999999996362</v>
      </c>
    </row>
    <row r="324" spans="1:20" ht="12.75">
      <c r="A324" s="19">
        <f t="shared" si="197"/>
        <v>313.2999999999998</v>
      </c>
      <c r="B324" s="21">
        <f aca="true" t="shared" si="202" ref="B324:B339">B323-1</f>
        <v>939</v>
      </c>
      <c r="C324" s="12">
        <f aca="true" t="shared" si="203" ref="C324:C339">INT(A324/60)</f>
        <v>5</v>
      </c>
      <c r="D324" s="11" t="s">
        <v>9</v>
      </c>
      <c r="E324" s="13">
        <f aca="true" t="shared" si="204" ref="E324:E339">MOD(A324,60)</f>
        <v>13.299999999999784</v>
      </c>
      <c r="G324" s="5">
        <f t="shared" si="195"/>
        <v>6.199999999999932</v>
      </c>
      <c r="H324" s="6">
        <f t="shared" si="199"/>
        <v>1248</v>
      </c>
      <c r="I324" s="105"/>
      <c r="M324" s="5">
        <f t="shared" si="196"/>
        <v>10.709999999999932</v>
      </c>
      <c r="N324" s="6">
        <f t="shared" si="198"/>
        <v>436</v>
      </c>
      <c r="P324" s="19">
        <f t="shared" si="171"/>
        <v>364.19999999999635</v>
      </c>
      <c r="Q324" s="21">
        <f t="shared" si="173"/>
        <v>1250</v>
      </c>
      <c r="R324" s="12">
        <f t="shared" si="200"/>
        <v>6</v>
      </c>
      <c r="S324" s="11" t="s">
        <v>9</v>
      </c>
      <c r="T324" s="13">
        <f t="shared" si="201"/>
        <v>4.199999999996351</v>
      </c>
    </row>
    <row r="325" spans="1:20" ht="12.75">
      <c r="A325" s="19">
        <f t="shared" si="197"/>
        <v>313.4999999999998</v>
      </c>
      <c r="B325" s="21">
        <f t="shared" si="202"/>
        <v>938</v>
      </c>
      <c r="C325" s="12">
        <f t="shared" si="203"/>
        <v>5</v>
      </c>
      <c r="D325" s="11" t="s">
        <v>9</v>
      </c>
      <c r="E325" s="13">
        <f t="shared" si="204"/>
        <v>13.499999999999773</v>
      </c>
      <c r="G325" s="5">
        <f aca="true" t="shared" si="205" ref="G325:G340">G324+0.01</f>
        <v>6.209999999999932</v>
      </c>
      <c r="H325" s="6">
        <v>1251</v>
      </c>
      <c r="I325" s="105"/>
      <c r="M325" s="5">
        <f aca="true" t="shared" si="206" ref="M325:M340">M324+0.01</f>
        <v>10.719999999999931</v>
      </c>
      <c r="N325" s="6">
        <v>435</v>
      </c>
      <c r="P325" s="19">
        <f aca="true" t="shared" si="207" ref="P325:P388">P324+0.2</f>
        <v>364.39999999999634</v>
      </c>
      <c r="Q325" s="21">
        <f t="shared" si="173"/>
        <v>1249</v>
      </c>
      <c r="R325" s="12">
        <f t="shared" si="200"/>
        <v>6</v>
      </c>
      <c r="S325" s="11" t="s">
        <v>9</v>
      </c>
      <c r="T325" s="13">
        <f t="shared" si="201"/>
        <v>4.399999999996339</v>
      </c>
    </row>
    <row r="326" spans="1:20" ht="12.75">
      <c r="A326" s="19">
        <f aca="true" t="shared" si="208" ref="A326:A341">A325+0.2</f>
        <v>313.69999999999976</v>
      </c>
      <c r="B326" s="21">
        <f t="shared" si="202"/>
        <v>937</v>
      </c>
      <c r="C326" s="12">
        <f t="shared" si="203"/>
        <v>5</v>
      </c>
      <c r="D326" s="11" t="s">
        <v>9</v>
      </c>
      <c r="E326" s="13">
        <f t="shared" si="204"/>
        <v>13.699999999999761</v>
      </c>
      <c r="G326" s="5">
        <f t="shared" si="205"/>
        <v>6.219999999999931</v>
      </c>
      <c r="H326" s="6">
        <f t="shared" si="199"/>
        <v>1253</v>
      </c>
      <c r="I326" s="105"/>
      <c r="M326" s="5">
        <f t="shared" si="206"/>
        <v>10.729999999999931</v>
      </c>
      <c r="N326" s="6">
        <f t="shared" si="198"/>
        <v>433</v>
      </c>
      <c r="P326" s="19">
        <f t="shared" si="207"/>
        <v>364.5999999999963</v>
      </c>
      <c r="Q326" s="21">
        <f aca="true" t="shared" si="209" ref="Q326:Q389">Q325-1</f>
        <v>1248</v>
      </c>
      <c r="R326" s="12">
        <f t="shared" si="200"/>
        <v>6</v>
      </c>
      <c r="S326" s="11" t="s">
        <v>9</v>
      </c>
      <c r="T326" s="13">
        <f t="shared" si="201"/>
        <v>4.599999999996328</v>
      </c>
    </row>
    <row r="327" spans="1:20" ht="12.75">
      <c r="A327" s="19">
        <f t="shared" si="208"/>
        <v>313.89999999999975</v>
      </c>
      <c r="B327" s="21">
        <f t="shared" si="202"/>
        <v>936</v>
      </c>
      <c r="C327" s="12">
        <f t="shared" si="203"/>
        <v>5</v>
      </c>
      <c r="D327" s="11" t="s">
        <v>9</v>
      </c>
      <c r="E327" s="13">
        <f t="shared" si="204"/>
        <v>13.89999999999975</v>
      </c>
      <c r="G327" s="5">
        <f t="shared" si="205"/>
        <v>6.229999999999931</v>
      </c>
      <c r="H327" s="6">
        <f t="shared" si="199"/>
        <v>1255</v>
      </c>
      <c r="I327" s="105"/>
      <c r="M327" s="5">
        <f t="shared" si="206"/>
        <v>10.739999999999931</v>
      </c>
      <c r="N327" s="6">
        <f t="shared" si="198"/>
        <v>431</v>
      </c>
      <c r="P327" s="19">
        <f t="shared" si="207"/>
        <v>364.7999999999963</v>
      </c>
      <c r="Q327" s="21">
        <f t="shared" si="209"/>
        <v>1247</v>
      </c>
      <c r="R327" s="12">
        <f t="shared" si="200"/>
        <v>6</v>
      </c>
      <c r="S327" s="11" t="s">
        <v>9</v>
      </c>
      <c r="T327" s="13">
        <f t="shared" si="201"/>
        <v>4.7999999999963165</v>
      </c>
    </row>
    <row r="328" spans="1:20" ht="12.75">
      <c r="A328" s="19">
        <f t="shared" si="208"/>
        <v>314.09999999999974</v>
      </c>
      <c r="B328" s="21">
        <f t="shared" si="202"/>
        <v>935</v>
      </c>
      <c r="C328" s="12">
        <f t="shared" si="203"/>
        <v>5</v>
      </c>
      <c r="D328" s="11" t="s">
        <v>9</v>
      </c>
      <c r="E328" s="13">
        <f t="shared" si="204"/>
        <v>14.099999999999739</v>
      </c>
      <c r="G328" s="5">
        <f t="shared" si="205"/>
        <v>6.239999999999931</v>
      </c>
      <c r="H328" s="6">
        <f t="shared" si="199"/>
        <v>1257</v>
      </c>
      <c r="I328" s="105"/>
      <c r="M328" s="5">
        <f t="shared" si="206"/>
        <v>10.74999999999993</v>
      </c>
      <c r="N328" s="6">
        <f t="shared" si="198"/>
        <v>429</v>
      </c>
      <c r="P328" s="19">
        <f t="shared" si="207"/>
        <v>364.9999999999963</v>
      </c>
      <c r="Q328" s="21">
        <f t="shared" si="209"/>
        <v>1246</v>
      </c>
      <c r="R328" s="12">
        <f t="shared" si="200"/>
        <v>6</v>
      </c>
      <c r="S328" s="11" t="s">
        <v>9</v>
      </c>
      <c r="T328" s="13">
        <f t="shared" si="201"/>
        <v>4.999999999996305</v>
      </c>
    </row>
    <row r="329" spans="1:20" ht="12.75">
      <c r="A329" s="19">
        <f t="shared" si="208"/>
        <v>314.2999999999997</v>
      </c>
      <c r="B329" s="21">
        <f t="shared" si="202"/>
        <v>934</v>
      </c>
      <c r="C329" s="12">
        <f t="shared" si="203"/>
        <v>5</v>
      </c>
      <c r="D329" s="11" t="s">
        <v>9</v>
      </c>
      <c r="E329" s="13">
        <f t="shared" si="204"/>
        <v>14.299999999999727</v>
      </c>
      <c r="G329" s="5">
        <f t="shared" si="205"/>
        <v>6.249999999999931</v>
      </c>
      <c r="H329" s="6">
        <v>1260</v>
      </c>
      <c r="I329" s="105"/>
      <c r="M329" s="5">
        <f t="shared" si="206"/>
        <v>10.75999999999993</v>
      </c>
      <c r="N329" s="6">
        <v>428</v>
      </c>
      <c r="P329" s="19">
        <f t="shared" si="207"/>
        <v>365.1999999999963</v>
      </c>
      <c r="Q329" s="21">
        <f t="shared" si="209"/>
        <v>1245</v>
      </c>
      <c r="R329" s="12">
        <f t="shared" si="200"/>
        <v>6</v>
      </c>
      <c r="S329" s="11" t="s">
        <v>9</v>
      </c>
      <c r="T329" s="13">
        <f t="shared" si="201"/>
        <v>5.199999999996294</v>
      </c>
    </row>
    <row r="330" spans="1:20" ht="12.75">
      <c r="A330" s="19">
        <f t="shared" si="208"/>
        <v>314.4999999999997</v>
      </c>
      <c r="B330" s="21">
        <f t="shared" si="202"/>
        <v>933</v>
      </c>
      <c r="C330" s="12">
        <f t="shared" si="203"/>
        <v>5</v>
      </c>
      <c r="D330" s="11" t="s">
        <v>9</v>
      </c>
      <c r="E330" s="13">
        <f t="shared" si="204"/>
        <v>14.499999999999716</v>
      </c>
      <c r="G330" s="5">
        <f t="shared" si="205"/>
        <v>6.2599999999999305</v>
      </c>
      <c r="H330" s="6">
        <f t="shared" si="199"/>
        <v>1262</v>
      </c>
      <c r="I330" s="105"/>
      <c r="M330" s="5">
        <f t="shared" si="206"/>
        <v>10.76999999999993</v>
      </c>
      <c r="N330" s="6">
        <f t="shared" si="198"/>
        <v>426</v>
      </c>
      <c r="P330" s="19">
        <f t="shared" si="207"/>
        <v>365.3999999999963</v>
      </c>
      <c r="Q330" s="21">
        <f t="shared" si="209"/>
        <v>1244</v>
      </c>
      <c r="R330" s="12">
        <f t="shared" si="200"/>
        <v>6</v>
      </c>
      <c r="S330" s="11" t="s">
        <v>9</v>
      </c>
      <c r="T330" s="13">
        <f t="shared" si="201"/>
        <v>5.399999999996282</v>
      </c>
    </row>
    <row r="331" spans="1:20" ht="12.75">
      <c r="A331" s="19">
        <f t="shared" si="208"/>
        <v>314.6999999999997</v>
      </c>
      <c r="B331" s="21">
        <f t="shared" si="202"/>
        <v>932</v>
      </c>
      <c r="C331" s="12">
        <f t="shared" si="203"/>
        <v>5</v>
      </c>
      <c r="D331" s="11" t="s">
        <v>9</v>
      </c>
      <c r="E331" s="13">
        <f t="shared" si="204"/>
        <v>14.699999999999704</v>
      </c>
      <c r="G331" s="5">
        <f t="shared" si="205"/>
        <v>6.26999999999993</v>
      </c>
      <c r="H331" s="6">
        <f t="shared" si="199"/>
        <v>1264</v>
      </c>
      <c r="I331" s="105"/>
      <c r="M331" s="5">
        <f t="shared" si="206"/>
        <v>10.77999999999993</v>
      </c>
      <c r="N331" s="6">
        <f t="shared" si="198"/>
        <v>424</v>
      </c>
      <c r="P331" s="19">
        <f t="shared" si="207"/>
        <v>365.59999999999627</v>
      </c>
      <c r="Q331" s="21">
        <f t="shared" si="209"/>
        <v>1243</v>
      </c>
      <c r="R331" s="12">
        <f t="shared" si="200"/>
        <v>6</v>
      </c>
      <c r="S331" s="11" t="s">
        <v>9</v>
      </c>
      <c r="T331" s="13">
        <f t="shared" si="201"/>
        <v>5.599999999996271</v>
      </c>
    </row>
    <row r="332" spans="1:20" ht="12.75">
      <c r="A332" s="19">
        <f t="shared" si="208"/>
        <v>314.8999999999997</v>
      </c>
      <c r="B332" s="21">
        <f t="shared" si="202"/>
        <v>931</v>
      </c>
      <c r="C332" s="12">
        <f t="shared" si="203"/>
        <v>5</v>
      </c>
      <c r="D332" s="11" t="s">
        <v>9</v>
      </c>
      <c r="E332" s="13">
        <f t="shared" si="204"/>
        <v>14.899999999999693</v>
      </c>
      <c r="G332" s="5">
        <f t="shared" si="205"/>
        <v>6.27999999999993</v>
      </c>
      <c r="H332" s="6">
        <f aca="true" t="shared" si="210" ref="H332:H347">H331+2</f>
        <v>1266</v>
      </c>
      <c r="I332" s="105"/>
      <c r="M332" s="5">
        <f t="shared" si="206"/>
        <v>10.78999999999993</v>
      </c>
      <c r="N332" s="6">
        <v>423</v>
      </c>
      <c r="P332" s="19">
        <f t="shared" si="207"/>
        <v>365.79999999999626</v>
      </c>
      <c r="Q332" s="21">
        <f t="shared" si="209"/>
        <v>1242</v>
      </c>
      <c r="R332" s="12">
        <f t="shared" si="200"/>
        <v>6</v>
      </c>
      <c r="S332" s="11" t="s">
        <v>9</v>
      </c>
      <c r="T332" s="13">
        <f t="shared" si="201"/>
        <v>5.79999999999626</v>
      </c>
    </row>
    <row r="333" spans="1:20" ht="12.75">
      <c r="A333" s="19">
        <f t="shared" si="208"/>
        <v>315.0999999999997</v>
      </c>
      <c r="B333" s="21">
        <f t="shared" si="202"/>
        <v>930</v>
      </c>
      <c r="C333" s="12">
        <f t="shared" si="203"/>
        <v>5</v>
      </c>
      <c r="D333" s="11" t="s">
        <v>9</v>
      </c>
      <c r="E333" s="13">
        <f t="shared" si="204"/>
        <v>15.099999999999682</v>
      </c>
      <c r="G333" s="5">
        <f t="shared" si="205"/>
        <v>6.28999999999993</v>
      </c>
      <c r="H333" s="6">
        <f t="shared" si="210"/>
        <v>1268</v>
      </c>
      <c r="I333" s="105"/>
      <c r="M333" s="5">
        <f t="shared" si="206"/>
        <v>10.79999999999993</v>
      </c>
      <c r="N333" s="6">
        <f aca="true" t="shared" si="211" ref="N333:N346">N332-2</f>
        <v>421</v>
      </c>
      <c r="P333" s="19">
        <f t="shared" si="207"/>
        <v>365.99999999999625</v>
      </c>
      <c r="Q333" s="21">
        <f t="shared" si="209"/>
        <v>1241</v>
      </c>
      <c r="R333" s="12">
        <f t="shared" si="200"/>
        <v>6</v>
      </c>
      <c r="S333" s="11" t="s">
        <v>9</v>
      </c>
      <c r="T333" s="13">
        <f t="shared" si="201"/>
        <v>5.999999999996248</v>
      </c>
    </row>
    <row r="334" spans="1:20" ht="12.75">
      <c r="A334" s="19">
        <f t="shared" si="208"/>
        <v>315.29999999999967</v>
      </c>
      <c r="B334" s="21">
        <f t="shared" si="202"/>
        <v>929</v>
      </c>
      <c r="C334" s="12">
        <f t="shared" si="203"/>
        <v>5</v>
      </c>
      <c r="D334" s="11" t="s">
        <v>9</v>
      </c>
      <c r="E334" s="13">
        <f t="shared" si="204"/>
        <v>15.29999999999967</v>
      </c>
      <c r="G334" s="5">
        <f t="shared" si="205"/>
        <v>6.29999999999993</v>
      </c>
      <c r="H334" s="6">
        <v>1271</v>
      </c>
      <c r="I334" s="105"/>
      <c r="M334" s="5">
        <f t="shared" si="206"/>
        <v>10.80999999999993</v>
      </c>
      <c r="N334" s="6">
        <f t="shared" si="211"/>
        <v>419</v>
      </c>
      <c r="P334" s="19">
        <f t="shared" si="207"/>
        <v>366.19999999999624</v>
      </c>
      <c r="Q334" s="21">
        <f t="shared" si="209"/>
        <v>1240</v>
      </c>
      <c r="R334" s="12">
        <f t="shared" si="200"/>
        <v>6</v>
      </c>
      <c r="S334" s="11" t="s">
        <v>9</v>
      </c>
      <c r="T334" s="13">
        <f t="shared" si="201"/>
        <v>6.199999999996237</v>
      </c>
    </row>
    <row r="335" spans="1:20" ht="12.75">
      <c r="A335" s="19">
        <f t="shared" si="208"/>
        <v>315.49999999999966</v>
      </c>
      <c r="B335" s="21">
        <f t="shared" si="202"/>
        <v>928</v>
      </c>
      <c r="C335" s="12">
        <f t="shared" si="203"/>
        <v>5</v>
      </c>
      <c r="D335" s="11" t="s">
        <v>9</v>
      </c>
      <c r="E335" s="13">
        <f t="shared" si="204"/>
        <v>15.499999999999659</v>
      </c>
      <c r="G335" s="5">
        <f t="shared" si="205"/>
        <v>6.309999999999929</v>
      </c>
      <c r="H335" s="6">
        <f t="shared" si="210"/>
        <v>1273</v>
      </c>
      <c r="I335" s="105"/>
      <c r="M335" s="5">
        <f t="shared" si="206"/>
        <v>10.81999999999993</v>
      </c>
      <c r="N335" s="6">
        <v>418</v>
      </c>
      <c r="P335" s="19">
        <f t="shared" si="207"/>
        <v>366.3999999999962</v>
      </c>
      <c r="Q335" s="21">
        <f t="shared" si="209"/>
        <v>1239</v>
      </c>
      <c r="R335" s="12">
        <f t="shared" si="200"/>
        <v>6</v>
      </c>
      <c r="S335" s="11" t="s">
        <v>9</v>
      </c>
      <c r="T335" s="13">
        <f t="shared" si="201"/>
        <v>6.399999999996226</v>
      </c>
    </row>
    <row r="336" spans="1:20" ht="12.75">
      <c r="A336" s="19">
        <f t="shared" si="208"/>
        <v>315.69999999999965</v>
      </c>
      <c r="B336" s="21">
        <f t="shared" si="202"/>
        <v>927</v>
      </c>
      <c r="C336" s="12">
        <f t="shared" si="203"/>
        <v>5</v>
      </c>
      <c r="D336" s="11" t="s">
        <v>9</v>
      </c>
      <c r="E336" s="13">
        <f t="shared" si="204"/>
        <v>15.699999999999648</v>
      </c>
      <c r="G336" s="5">
        <f t="shared" si="205"/>
        <v>6.319999999999929</v>
      </c>
      <c r="H336" s="6">
        <f t="shared" si="210"/>
        <v>1275</v>
      </c>
      <c r="I336" s="105"/>
      <c r="M336" s="5">
        <f t="shared" si="206"/>
        <v>10.829999999999929</v>
      </c>
      <c r="N336" s="6">
        <f t="shared" si="211"/>
        <v>416</v>
      </c>
      <c r="P336" s="19">
        <f t="shared" si="207"/>
        <v>366.5999999999962</v>
      </c>
      <c r="Q336" s="21">
        <f t="shared" si="209"/>
        <v>1238</v>
      </c>
      <c r="R336" s="12">
        <f t="shared" si="200"/>
        <v>6</v>
      </c>
      <c r="S336" s="11" t="s">
        <v>9</v>
      </c>
      <c r="T336" s="13">
        <f t="shared" si="201"/>
        <v>6.599999999996214</v>
      </c>
    </row>
    <row r="337" spans="1:20" ht="12.75">
      <c r="A337" s="19">
        <f t="shared" si="208"/>
        <v>315.89999999999964</v>
      </c>
      <c r="B337" s="21">
        <f t="shared" si="202"/>
        <v>926</v>
      </c>
      <c r="C337" s="12">
        <f t="shared" si="203"/>
        <v>5</v>
      </c>
      <c r="D337" s="11" t="s">
        <v>9</v>
      </c>
      <c r="E337" s="13">
        <f t="shared" si="204"/>
        <v>15.899999999999636</v>
      </c>
      <c r="G337" s="5">
        <f t="shared" si="205"/>
        <v>6.329999999999929</v>
      </c>
      <c r="H337" s="6">
        <f t="shared" si="210"/>
        <v>1277</v>
      </c>
      <c r="I337" s="105"/>
      <c r="M337" s="5">
        <f t="shared" si="206"/>
        <v>10.839999999999929</v>
      </c>
      <c r="N337" s="6">
        <v>415</v>
      </c>
      <c r="P337" s="19">
        <f t="shared" si="207"/>
        <v>366.7999999999962</v>
      </c>
      <c r="Q337" s="21">
        <f t="shared" si="209"/>
        <v>1237</v>
      </c>
      <c r="R337" s="12">
        <f t="shared" si="200"/>
        <v>6</v>
      </c>
      <c r="S337" s="11" t="s">
        <v>9</v>
      </c>
      <c r="T337" s="13">
        <f t="shared" si="201"/>
        <v>6.799999999996203</v>
      </c>
    </row>
    <row r="338" spans="1:20" ht="12.75">
      <c r="A338" s="19">
        <f t="shared" si="208"/>
        <v>316.0999999999996</v>
      </c>
      <c r="B338" s="21">
        <f t="shared" si="202"/>
        <v>925</v>
      </c>
      <c r="C338" s="12">
        <f t="shared" si="203"/>
        <v>5</v>
      </c>
      <c r="D338" s="11" t="s">
        <v>9</v>
      </c>
      <c r="E338" s="13">
        <f t="shared" si="204"/>
        <v>16.099999999999625</v>
      </c>
      <c r="G338" s="5">
        <f t="shared" si="205"/>
        <v>6.339999999999929</v>
      </c>
      <c r="H338" s="6">
        <v>1280</v>
      </c>
      <c r="I338" s="105"/>
      <c r="M338" s="5">
        <f t="shared" si="206"/>
        <v>10.849999999999929</v>
      </c>
      <c r="N338" s="6">
        <f t="shared" si="211"/>
        <v>413</v>
      </c>
      <c r="P338" s="19">
        <f t="shared" si="207"/>
        <v>366.9999999999962</v>
      </c>
      <c r="Q338" s="21">
        <f t="shared" si="209"/>
        <v>1236</v>
      </c>
      <c r="R338" s="12">
        <f t="shared" si="200"/>
        <v>6</v>
      </c>
      <c r="S338" s="11" t="s">
        <v>9</v>
      </c>
      <c r="T338" s="13">
        <f t="shared" si="201"/>
        <v>6.9999999999961915</v>
      </c>
    </row>
    <row r="339" spans="1:20" ht="12.75">
      <c r="A339" s="19">
        <f t="shared" si="208"/>
        <v>316.2999999999996</v>
      </c>
      <c r="B339" s="21">
        <f t="shared" si="202"/>
        <v>924</v>
      </c>
      <c r="C339" s="12">
        <f t="shared" si="203"/>
        <v>5</v>
      </c>
      <c r="D339" s="11" t="s">
        <v>9</v>
      </c>
      <c r="E339" s="13">
        <f t="shared" si="204"/>
        <v>16.299999999999613</v>
      </c>
      <c r="G339" s="5">
        <f t="shared" si="205"/>
        <v>6.349999999999929</v>
      </c>
      <c r="H339" s="6">
        <f t="shared" si="210"/>
        <v>1282</v>
      </c>
      <c r="I339" s="105"/>
      <c r="M339" s="5">
        <f t="shared" si="206"/>
        <v>10.859999999999928</v>
      </c>
      <c r="N339" s="6">
        <f t="shared" si="211"/>
        <v>411</v>
      </c>
      <c r="P339" s="19">
        <f t="shared" si="207"/>
        <v>367.1999999999962</v>
      </c>
      <c r="Q339" s="21">
        <f t="shared" si="209"/>
        <v>1235</v>
      </c>
      <c r="R339" s="12">
        <f t="shared" si="200"/>
        <v>6</v>
      </c>
      <c r="S339" s="11" t="s">
        <v>9</v>
      </c>
      <c r="T339" s="13">
        <f t="shared" si="201"/>
        <v>7.19999999999618</v>
      </c>
    </row>
    <row r="340" spans="1:20" ht="12.75">
      <c r="A340" s="19">
        <f t="shared" si="208"/>
        <v>316.4999999999996</v>
      </c>
      <c r="B340" s="21">
        <f aca="true" t="shared" si="212" ref="B340:B355">B339-1</f>
        <v>923</v>
      </c>
      <c r="C340" s="12">
        <f aca="true" t="shared" si="213" ref="C340:C355">INT(A340/60)</f>
        <v>5</v>
      </c>
      <c r="D340" s="11" t="s">
        <v>9</v>
      </c>
      <c r="E340" s="13">
        <f aca="true" t="shared" si="214" ref="E340:E355">MOD(A340,60)</f>
        <v>16.499999999999602</v>
      </c>
      <c r="G340" s="5">
        <f t="shared" si="205"/>
        <v>6.359999999999928</v>
      </c>
      <c r="H340" s="6">
        <f t="shared" si="210"/>
        <v>1284</v>
      </c>
      <c r="I340" s="105"/>
      <c r="M340" s="5">
        <f t="shared" si="206"/>
        <v>10.869999999999928</v>
      </c>
      <c r="N340" s="6">
        <v>410</v>
      </c>
      <c r="P340" s="19">
        <f t="shared" si="207"/>
        <v>367.39999999999617</v>
      </c>
      <c r="Q340" s="21">
        <f t="shared" si="209"/>
        <v>1234</v>
      </c>
      <c r="R340" s="12">
        <f t="shared" si="200"/>
        <v>6</v>
      </c>
      <c r="S340" s="11" t="s">
        <v>9</v>
      </c>
      <c r="T340" s="13">
        <f t="shared" si="201"/>
        <v>7.399999999996169</v>
      </c>
    </row>
    <row r="341" spans="1:20" ht="12.75">
      <c r="A341" s="19">
        <f t="shared" si="208"/>
        <v>316.6999999999996</v>
      </c>
      <c r="B341" s="21">
        <f t="shared" si="212"/>
        <v>922</v>
      </c>
      <c r="C341" s="12">
        <f t="shared" si="213"/>
        <v>5</v>
      </c>
      <c r="D341" s="11" t="s">
        <v>9</v>
      </c>
      <c r="E341" s="13">
        <f t="shared" si="214"/>
        <v>16.69999999999959</v>
      </c>
      <c r="G341" s="5">
        <f aca="true" t="shared" si="215" ref="G341:G357">G340+0.01</f>
        <v>6.369999999999928</v>
      </c>
      <c r="H341" s="6">
        <f t="shared" si="210"/>
        <v>1286</v>
      </c>
      <c r="I341" s="105"/>
      <c r="M341" s="5">
        <f aca="true" t="shared" si="216" ref="M341:M356">M340+0.01</f>
        <v>10.879999999999928</v>
      </c>
      <c r="N341" s="6">
        <f t="shared" si="211"/>
        <v>408</v>
      </c>
      <c r="P341" s="19">
        <f t="shared" si="207"/>
        <v>367.59999999999616</v>
      </c>
      <c r="Q341" s="21">
        <f t="shared" si="209"/>
        <v>1233</v>
      </c>
      <c r="R341" s="12">
        <f t="shared" si="200"/>
        <v>6</v>
      </c>
      <c r="S341" s="11" t="s">
        <v>9</v>
      </c>
      <c r="T341" s="13">
        <f t="shared" si="201"/>
        <v>7.599999999996157</v>
      </c>
    </row>
    <row r="342" spans="1:20" ht="12.75">
      <c r="A342" s="19">
        <f aca="true" t="shared" si="217" ref="A342:A357">A341+0.2</f>
        <v>316.8999999999996</v>
      </c>
      <c r="B342" s="21">
        <f t="shared" si="212"/>
        <v>921</v>
      </c>
      <c r="C342" s="12">
        <f t="shared" si="213"/>
        <v>5</v>
      </c>
      <c r="D342" s="11" t="s">
        <v>9</v>
      </c>
      <c r="E342" s="13">
        <f t="shared" si="214"/>
        <v>16.89999999999958</v>
      </c>
      <c r="G342" s="5">
        <f t="shared" si="215"/>
        <v>6.379999999999928</v>
      </c>
      <c r="H342" s="6">
        <f t="shared" si="210"/>
        <v>1288</v>
      </c>
      <c r="I342" s="105"/>
      <c r="M342" s="5">
        <f t="shared" si="216"/>
        <v>10.889999999999928</v>
      </c>
      <c r="N342" s="6">
        <v>407</v>
      </c>
      <c r="P342" s="19">
        <f t="shared" si="207"/>
        <v>367.79999999999615</v>
      </c>
      <c r="Q342" s="21">
        <f t="shared" si="209"/>
        <v>1232</v>
      </c>
      <c r="R342" s="12">
        <f t="shared" si="200"/>
        <v>6</v>
      </c>
      <c r="S342" s="11" t="s">
        <v>9</v>
      </c>
      <c r="T342" s="13">
        <f t="shared" si="201"/>
        <v>7.799999999996146</v>
      </c>
    </row>
    <row r="343" spans="1:20" ht="12.75">
      <c r="A343" s="19">
        <v>317.2</v>
      </c>
      <c r="B343" s="21">
        <f t="shared" si="212"/>
        <v>920</v>
      </c>
      <c r="C343" s="12">
        <f t="shared" si="213"/>
        <v>5</v>
      </c>
      <c r="D343" s="11" t="s">
        <v>9</v>
      </c>
      <c r="E343" s="13">
        <f t="shared" si="214"/>
        <v>17.19999999999999</v>
      </c>
      <c r="G343" s="5">
        <f t="shared" si="215"/>
        <v>6.389999999999928</v>
      </c>
      <c r="H343" s="6">
        <f t="shared" si="210"/>
        <v>1290</v>
      </c>
      <c r="I343" s="105"/>
      <c r="M343" s="5">
        <f t="shared" si="216"/>
        <v>10.899999999999928</v>
      </c>
      <c r="N343" s="6">
        <f t="shared" si="211"/>
        <v>405</v>
      </c>
      <c r="P343" s="19">
        <f t="shared" si="207"/>
        <v>367.99999999999613</v>
      </c>
      <c r="Q343" s="21">
        <f t="shared" si="209"/>
        <v>1231</v>
      </c>
      <c r="R343" s="12">
        <f t="shared" si="200"/>
        <v>6</v>
      </c>
      <c r="S343" s="11" t="s">
        <v>9</v>
      </c>
      <c r="T343" s="13">
        <f t="shared" si="201"/>
        <v>7.999999999996135</v>
      </c>
    </row>
    <row r="344" spans="1:20" ht="12.75">
      <c r="A344" s="19">
        <f t="shared" si="217"/>
        <v>317.4</v>
      </c>
      <c r="B344" s="21">
        <f t="shared" si="212"/>
        <v>919</v>
      </c>
      <c r="C344" s="12">
        <f t="shared" si="213"/>
        <v>5</v>
      </c>
      <c r="D344" s="11" t="s">
        <v>9</v>
      </c>
      <c r="E344" s="13">
        <f t="shared" si="214"/>
        <v>17.399999999999977</v>
      </c>
      <c r="G344" s="5">
        <f t="shared" si="215"/>
        <v>6.3999999999999275</v>
      </c>
      <c r="H344" s="6">
        <v>1293</v>
      </c>
      <c r="I344" s="105"/>
      <c r="M344" s="5">
        <f t="shared" si="216"/>
        <v>10.909999999999927</v>
      </c>
      <c r="N344" s="6">
        <f t="shared" si="211"/>
        <v>403</v>
      </c>
      <c r="P344" s="19">
        <f t="shared" si="207"/>
        <v>368.1999999999961</v>
      </c>
      <c r="Q344" s="21">
        <f t="shared" si="209"/>
        <v>1230</v>
      </c>
      <c r="R344" s="12">
        <f t="shared" si="200"/>
        <v>6</v>
      </c>
      <c r="S344" s="11" t="s">
        <v>9</v>
      </c>
      <c r="T344" s="13">
        <f t="shared" si="201"/>
        <v>8.199999999996123</v>
      </c>
    </row>
    <row r="345" spans="1:20" ht="12.75">
      <c r="A345" s="19">
        <f t="shared" si="217"/>
        <v>317.59999999999997</v>
      </c>
      <c r="B345" s="21">
        <f t="shared" si="212"/>
        <v>918</v>
      </c>
      <c r="C345" s="12">
        <f t="shared" si="213"/>
        <v>5</v>
      </c>
      <c r="D345" s="11" t="s">
        <v>9</v>
      </c>
      <c r="E345" s="13">
        <f t="shared" si="214"/>
        <v>17.599999999999966</v>
      </c>
      <c r="G345" s="5">
        <f t="shared" si="215"/>
        <v>6.409999999999927</v>
      </c>
      <c r="H345" s="6">
        <f t="shared" si="210"/>
        <v>1295</v>
      </c>
      <c r="I345" s="105"/>
      <c r="M345" s="5">
        <f t="shared" si="216"/>
        <v>10.919999999999927</v>
      </c>
      <c r="N345" s="6">
        <v>402</v>
      </c>
      <c r="P345" s="19">
        <f t="shared" si="207"/>
        <v>368.3999999999961</v>
      </c>
      <c r="Q345" s="21">
        <f t="shared" si="209"/>
        <v>1229</v>
      </c>
      <c r="R345" s="12">
        <f t="shared" si="200"/>
        <v>6</v>
      </c>
      <c r="S345" s="11" t="s">
        <v>9</v>
      </c>
      <c r="T345" s="13">
        <f t="shared" si="201"/>
        <v>8.399999999996112</v>
      </c>
    </row>
    <row r="346" spans="1:20" ht="12.75">
      <c r="A346" s="19">
        <f t="shared" si="217"/>
        <v>317.79999999999995</v>
      </c>
      <c r="B346" s="21">
        <f t="shared" si="212"/>
        <v>917</v>
      </c>
      <c r="C346" s="12">
        <f t="shared" si="213"/>
        <v>5</v>
      </c>
      <c r="D346" s="11" t="s">
        <v>9</v>
      </c>
      <c r="E346" s="13">
        <f t="shared" si="214"/>
        <v>17.799999999999955</v>
      </c>
      <c r="G346" s="5">
        <f t="shared" si="215"/>
        <v>6.419999999999927</v>
      </c>
      <c r="H346" s="6">
        <f t="shared" si="210"/>
        <v>1297</v>
      </c>
      <c r="I346" s="105"/>
      <c r="M346" s="5">
        <f t="shared" si="216"/>
        <v>10.929999999999927</v>
      </c>
      <c r="N346" s="6">
        <f t="shared" si="211"/>
        <v>400</v>
      </c>
      <c r="P346" s="19">
        <f t="shared" si="207"/>
        <v>368.5999999999961</v>
      </c>
      <c r="Q346" s="21">
        <f t="shared" si="209"/>
        <v>1228</v>
      </c>
      <c r="R346" s="12">
        <f t="shared" si="200"/>
        <v>6</v>
      </c>
      <c r="S346" s="11" t="s">
        <v>9</v>
      </c>
      <c r="T346" s="13">
        <f t="shared" si="201"/>
        <v>8.5999999999961</v>
      </c>
    </row>
    <row r="347" spans="1:20" ht="12.75">
      <c r="A347" s="19">
        <f t="shared" si="217"/>
        <v>317.99999999999994</v>
      </c>
      <c r="B347" s="21">
        <f t="shared" si="212"/>
        <v>916</v>
      </c>
      <c r="C347" s="12">
        <f t="shared" si="213"/>
        <v>5</v>
      </c>
      <c r="D347" s="11" t="s">
        <v>9</v>
      </c>
      <c r="E347" s="13">
        <f t="shared" si="214"/>
        <v>17.999999999999943</v>
      </c>
      <c r="G347" s="5">
        <f t="shared" si="215"/>
        <v>6.429999999999927</v>
      </c>
      <c r="H347" s="6">
        <f t="shared" si="210"/>
        <v>1299</v>
      </c>
      <c r="I347" s="105"/>
      <c r="M347" s="5">
        <f t="shared" si="216"/>
        <v>10.939999999999927</v>
      </c>
      <c r="N347" s="6">
        <v>399</v>
      </c>
      <c r="P347" s="19">
        <f t="shared" si="207"/>
        <v>368.7999999999961</v>
      </c>
      <c r="Q347" s="21">
        <f t="shared" si="209"/>
        <v>1227</v>
      </c>
      <c r="R347" s="12">
        <f t="shared" si="200"/>
        <v>6</v>
      </c>
      <c r="S347" s="11" t="s">
        <v>9</v>
      </c>
      <c r="T347" s="13">
        <f t="shared" si="201"/>
        <v>8.79999999999609</v>
      </c>
    </row>
    <row r="348" spans="1:20" ht="12.75">
      <c r="A348" s="19">
        <f t="shared" si="217"/>
        <v>318.19999999999993</v>
      </c>
      <c r="B348" s="21">
        <f t="shared" si="212"/>
        <v>915</v>
      </c>
      <c r="C348" s="12">
        <f t="shared" si="213"/>
        <v>5</v>
      </c>
      <c r="D348" s="11" t="s">
        <v>9</v>
      </c>
      <c r="E348" s="13">
        <f t="shared" si="214"/>
        <v>18.199999999999932</v>
      </c>
      <c r="G348" s="5">
        <f t="shared" si="215"/>
        <v>6.439999999999927</v>
      </c>
      <c r="H348" s="6">
        <f aca="true" t="shared" si="218" ref="H348:H363">H347+2</f>
        <v>1301</v>
      </c>
      <c r="I348" s="105"/>
      <c r="M348" s="5">
        <f t="shared" si="216"/>
        <v>10.949999999999926</v>
      </c>
      <c r="N348" s="6">
        <f aca="true" t="shared" si="219" ref="N348:N361">N347-2</f>
        <v>397</v>
      </c>
      <c r="P348" s="19">
        <f t="shared" si="207"/>
        <v>368.9999999999961</v>
      </c>
      <c r="Q348" s="21">
        <f t="shared" si="209"/>
        <v>1226</v>
      </c>
      <c r="R348" s="12">
        <f t="shared" si="200"/>
        <v>6</v>
      </c>
      <c r="S348" s="11" t="s">
        <v>9</v>
      </c>
      <c r="T348" s="13">
        <f t="shared" si="201"/>
        <v>8.999999999996078</v>
      </c>
    </row>
    <row r="349" spans="1:20" ht="12.75">
      <c r="A349" s="19">
        <f t="shared" si="217"/>
        <v>318.3999999999999</v>
      </c>
      <c r="B349" s="21">
        <f t="shared" si="212"/>
        <v>914</v>
      </c>
      <c r="C349" s="12">
        <f t="shared" si="213"/>
        <v>5</v>
      </c>
      <c r="D349" s="11" t="s">
        <v>9</v>
      </c>
      <c r="E349" s="13">
        <f t="shared" si="214"/>
        <v>18.39999999999992</v>
      </c>
      <c r="G349" s="5">
        <f t="shared" si="215"/>
        <v>6.4499999999999265</v>
      </c>
      <c r="H349" s="6">
        <v>1304</v>
      </c>
      <c r="I349" s="105"/>
      <c r="M349" s="5">
        <f t="shared" si="216"/>
        <v>10.959999999999926</v>
      </c>
      <c r="N349" s="6">
        <f t="shared" si="219"/>
        <v>395</v>
      </c>
      <c r="P349" s="19">
        <f t="shared" si="207"/>
        <v>369.19999999999607</v>
      </c>
      <c r="Q349" s="21">
        <f t="shared" si="209"/>
        <v>1225</v>
      </c>
      <c r="R349" s="12">
        <f t="shared" si="200"/>
        <v>6</v>
      </c>
      <c r="S349" s="11" t="s">
        <v>9</v>
      </c>
      <c r="T349" s="13">
        <f t="shared" si="201"/>
        <v>9.199999999996066</v>
      </c>
    </row>
    <row r="350" spans="1:20" ht="12.75">
      <c r="A350" s="19">
        <f t="shared" si="217"/>
        <v>318.5999999999999</v>
      </c>
      <c r="B350" s="21">
        <f t="shared" si="212"/>
        <v>913</v>
      </c>
      <c r="C350" s="12">
        <f t="shared" si="213"/>
        <v>5</v>
      </c>
      <c r="D350" s="11" t="s">
        <v>9</v>
      </c>
      <c r="E350" s="13">
        <f t="shared" si="214"/>
        <v>18.59999999999991</v>
      </c>
      <c r="G350" s="5">
        <f t="shared" si="215"/>
        <v>6.459999999999926</v>
      </c>
      <c r="H350" s="6">
        <f t="shared" si="218"/>
        <v>1306</v>
      </c>
      <c r="I350" s="105"/>
      <c r="M350" s="5">
        <f t="shared" si="216"/>
        <v>10.969999999999926</v>
      </c>
      <c r="N350" s="6">
        <v>394</v>
      </c>
      <c r="P350" s="19">
        <f t="shared" si="207"/>
        <v>369.39999999999606</v>
      </c>
      <c r="Q350" s="21">
        <f t="shared" si="209"/>
        <v>1224</v>
      </c>
      <c r="R350" s="12">
        <f t="shared" si="200"/>
        <v>6</v>
      </c>
      <c r="S350" s="11" t="s">
        <v>9</v>
      </c>
      <c r="T350" s="13">
        <f t="shared" si="201"/>
        <v>9.399999999996055</v>
      </c>
    </row>
    <row r="351" spans="1:20" ht="12.75">
      <c r="A351" s="19">
        <f t="shared" si="217"/>
        <v>318.7999999999999</v>
      </c>
      <c r="B351" s="21">
        <f t="shared" si="212"/>
        <v>912</v>
      </c>
      <c r="C351" s="12">
        <f t="shared" si="213"/>
        <v>5</v>
      </c>
      <c r="D351" s="11" t="s">
        <v>9</v>
      </c>
      <c r="E351" s="13">
        <f t="shared" si="214"/>
        <v>18.799999999999898</v>
      </c>
      <c r="G351" s="5">
        <f t="shared" si="215"/>
        <v>6.469999999999926</v>
      </c>
      <c r="H351" s="6">
        <f t="shared" si="218"/>
        <v>1308</v>
      </c>
      <c r="I351" s="105"/>
      <c r="M351" s="5">
        <f t="shared" si="216"/>
        <v>10.979999999999926</v>
      </c>
      <c r="N351" s="6">
        <f t="shared" si="219"/>
        <v>392</v>
      </c>
      <c r="P351" s="19">
        <f t="shared" si="207"/>
        <v>369.59999999999604</v>
      </c>
      <c r="Q351" s="21">
        <f t="shared" si="209"/>
        <v>1223</v>
      </c>
      <c r="R351" s="12">
        <f t="shared" si="200"/>
        <v>6</v>
      </c>
      <c r="S351" s="11" t="s">
        <v>9</v>
      </c>
      <c r="T351" s="13">
        <f t="shared" si="201"/>
        <v>9.599999999996044</v>
      </c>
    </row>
    <row r="352" spans="1:20" ht="12.75">
      <c r="A352" s="19">
        <f t="shared" si="217"/>
        <v>318.9999999999999</v>
      </c>
      <c r="B352" s="21">
        <f t="shared" si="212"/>
        <v>911</v>
      </c>
      <c r="C352" s="12">
        <f t="shared" si="213"/>
        <v>5</v>
      </c>
      <c r="D352" s="11" t="s">
        <v>9</v>
      </c>
      <c r="E352" s="13">
        <f t="shared" si="214"/>
        <v>18.999999999999886</v>
      </c>
      <c r="G352" s="5">
        <f t="shared" si="215"/>
        <v>6.479999999999926</v>
      </c>
      <c r="H352" s="6">
        <f t="shared" si="218"/>
        <v>1310</v>
      </c>
      <c r="I352" s="105"/>
      <c r="M352" s="5">
        <f t="shared" si="216"/>
        <v>10.989999999999926</v>
      </c>
      <c r="N352" s="6">
        <v>391</v>
      </c>
      <c r="P352" s="19">
        <f t="shared" si="207"/>
        <v>369.79999999999603</v>
      </c>
      <c r="Q352" s="21">
        <f t="shared" si="209"/>
        <v>1222</v>
      </c>
      <c r="R352" s="12">
        <f t="shared" si="200"/>
        <v>6</v>
      </c>
      <c r="S352" s="11" t="s">
        <v>9</v>
      </c>
      <c r="T352" s="13">
        <f t="shared" si="201"/>
        <v>9.799999999996032</v>
      </c>
    </row>
    <row r="353" spans="1:20" ht="12.75">
      <c r="A353" s="19">
        <f t="shared" si="217"/>
        <v>319.1999999999999</v>
      </c>
      <c r="B353" s="21">
        <f t="shared" si="212"/>
        <v>910</v>
      </c>
      <c r="C353" s="12">
        <f t="shared" si="213"/>
        <v>5</v>
      </c>
      <c r="D353" s="11" t="s">
        <v>9</v>
      </c>
      <c r="E353" s="13">
        <f t="shared" si="214"/>
        <v>19.199999999999875</v>
      </c>
      <c r="G353" s="5">
        <f t="shared" si="215"/>
        <v>6.489999999999926</v>
      </c>
      <c r="H353" s="6">
        <f t="shared" si="218"/>
        <v>1312</v>
      </c>
      <c r="I353" s="105"/>
      <c r="M353" s="5">
        <f t="shared" si="216"/>
        <v>10.999999999999925</v>
      </c>
      <c r="N353" s="6">
        <f t="shared" si="219"/>
        <v>389</v>
      </c>
      <c r="P353" s="19">
        <f t="shared" si="207"/>
        <v>369.999999999996</v>
      </c>
      <c r="Q353" s="21">
        <f t="shared" si="209"/>
        <v>1221</v>
      </c>
      <c r="R353" s="12">
        <f t="shared" si="200"/>
        <v>6</v>
      </c>
      <c r="S353" s="11" t="s">
        <v>9</v>
      </c>
      <c r="T353" s="13">
        <f t="shared" si="201"/>
        <v>9.999999999996021</v>
      </c>
    </row>
    <row r="354" spans="1:20" ht="12.75">
      <c r="A354" s="19">
        <f t="shared" si="217"/>
        <v>319.39999999999986</v>
      </c>
      <c r="B354" s="21">
        <f t="shared" si="212"/>
        <v>909</v>
      </c>
      <c r="C354" s="12">
        <f t="shared" si="213"/>
        <v>5</v>
      </c>
      <c r="D354" s="11" t="s">
        <v>9</v>
      </c>
      <c r="E354" s="13">
        <f t="shared" si="214"/>
        <v>19.399999999999864</v>
      </c>
      <c r="G354" s="5">
        <f t="shared" si="215"/>
        <v>6.499999999999925</v>
      </c>
      <c r="H354" s="6">
        <v>1315</v>
      </c>
      <c r="I354" s="105"/>
      <c r="M354" s="5">
        <f t="shared" si="216"/>
        <v>11.009999999999925</v>
      </c>
      <c r="N354" s="6">
        <f t="shared" si="219"/>
        <v>387</v>
      </c>
      <c r="P354" s="19">
        <f t="shared" si="207"/>
        <v>370.199999999996</v>
      </c>
      <c r="Q354" s="21">
        <f t="shared" si="209"/>
        <v>1220</v>
      </c>
      <c r="R354" s="12">
        <f t="shared" si="200"/>
        <v>6</v>
      </c>
      <c r="S354" s="11" t="s">
        <v>9</v>
      </c>
      <c r="T354" s="13">
        <f t="shared" si="201"/>
        <v>10.19999999999601</v>
      </c>
    </row>
    <row r="355" spans="1:20" ht="12.75">
      <c r="A355" s="19">
        <f t="shared" si="217"/>
        <v>319.59999999999985</v>
      </c>
      <c r="B355" s="21">
        <f t="shared" si="212"/>
        <v>908</v>
      </c>
      <c r="C355" s="12">
        <f t="shared" si="213"/>
        <v>5</v>
      </c>
      <c r="D355" s="11" t="s">
        <v>9</v>
      </c>
      <c r="E355" s="13">
        <f t="shared" si="214"/>
        <v>19.599999999999852</v>
      </c>
      <c r="G355" s="5">
        <f t="shared" si="215"/>
        <v>6.509999999999925</v>
      </c>
      <c r="H355" s="6">
        <f t="shared" si="218"/>
        <v>1317</v>
      </c>
      <c r="I355" s="105"/>
      <c r="M355" s="5">
        <f t="shared" si="216"/>
        <v>11.019999999999925</v>
      </c>
      <c r="N355" s="6">
        <v>386</v>
      </c>
      <c r="P355" s="19">
        <f t="shared" si="207"/>
        <v>370.399999999996</v>
      </c>
      <c r="Q355" s="21">
        <f t="shared" si="209"/>
        <v>1219</v>
      </c>
      <c r="R355" s="12">
        <f t="shared" si="200"/>
        <v>6</v>
      </c>
      <c r="S355" s="11" t="s">
        <v>9</v>
      </c>
      <c r="T355" s="13">
        <f t="shared" si="201"/>
        <v>10.399999999995998</v>
      </c>
    </row>
    <row r="356" spans="1:20" ht="12.75">
      <c r="A356" s="19">
        <f t="shared" si="217"/>
        <v>319.79999999999984</v>
      </c>
      <c r="B356" s="21">
        <f aca="true" t="shared" si="220" ref="B356:B371">B355-1</f>
        <v>907</v>
      </c>
      <c r="C356" s="12">
        <f aca="true" t="shared" si="221" ref="C356:C371">INT(A356/60)</f>
        <v>5</v>
      </c>
      <c r="D356" s="11" t="s">
        <v>9</v>
      </c>
      <c r="E356" s="13">
        <f aca="true" t="shared" si="222" ref="E356:E371">MOD(A356,60)</f>
        <v>19.79999999999984</v>
      </c>
      <c r="G356" s="5">
        <f t="shared" si="215"/>
        <v>6.519999999999925</v>
      </c>
      <c r="H356" s="6">
        <f t="shared" si="218"/>
        <v>1319</v>
      </c>
      <c r="I356" s="105"/>
      <c r="M356" s="5">
        <f t="shared" si="216"/>
        <v>11.029999999999925</v>
      </c>
      <c r="N356" s="6">
        <f t="shared" si="219"/>
        <v>384</v>
      </c>
      <c r="P356" s="19">
        <f t="shared" si="207"/>
        <v>370.599999999996</v>
      </c>
      <c r="Q356" s="21">
        <f t="shared" si="209"/>
        <v>1218</v>
      </c>
      <c r="R356" s="12">
        <f t="shared" si="200"/>
        <v>6</v>
      </c>
      <c r="S356" s="11" t="s">
        <v>9</v>
      </c>
      <c r="T356" s="13">
        <f t="shared" si="201"/>
        <v>10.599999999995987</v>
      </c>
    </row>
    <row r="357" spans="1:20" ht="12.75">
      <c r="A357" s="19">
        <f t="shared" si="217"/>
        <v>319.99999999999983</v>
      </c>
      <c r="B357" s="21">
        <f t="shared" si="220"/>
        <v>906</v>
      </c>
      <c r="C357" s="12">
        <f t="shared" si="221"/>
        <v>5</v>
      </c>
      <c r="D357" s="11" t="s">
        <v>9</v>
      </c>
      <c r="E357" s="13">
        <f t="shared" si="222"/>
        <v>19.99999999999983</v>
      </c>
      <c r="G357" s="5">
        <f t="shared" si="215"/>
        <v>6.529999999999925</v>
      </c>
      <c r="H357" s="6">
        <f t="shared" si="218"/>
        <v>1321</v>
      </c>
      <c r="I357" s="105"/>
      <c r="M357" s="5">
        <f aca="true" t="shared" si="223" ref="M357:M363">M356+0.01</f>
        <v>11.039999999999925</v>
      </c>
      <c r="N357" s="6">
        <v>383</v>
      </c>
      <c r="P357" s="19">
        <f t="shared" si="207"/>
        <v>370.799999999996</v>
      </c>
      <c r="Q357" s="21">
        <f t="shared" si="209"/>
        <v>1217</v>
      </c>
      <c r="R357" s="12">
        <f t="shared" si="200"/>
        <v>6</v>
      </c>
      <c r="S357" s="11" t="s">
        <v>9</v>
      </c>
      <c r="T357" s="13">
        <f t="shared" si="201"/>
        <v>10.799999999995975</v>
      </c>
    </row>
    <row r="358" spans="1:20" ht="12.75">
      <c r="A358" s="19">
        <f aca="true" t="shared" si="224" ref="A358:A373">A357+0.2</f>
        <v>320.1999999999998</v>
      </c>
      <c r="B358" s="21">
        <f t="shared" si="220"/>
        <v>905</v>
      </c>
      <c r="C358" s="12">
        <f t="shared" si="221"/>
        <v>5</v>
      </c>
      <c r="D358" s="11" t="s">
        <v>9</v>
      </c>
      <c r="E358" s="13">
        <f t="shared" si="222"/>
        <v>20.199999999999818</v>
      </c>
      <c r="G358" s="5">
        <f aca="true" t="shared" si="225" ref="G358:G373">G357+0.01</f>
        <v>6.5399999999999245</v>
      </c>
      <c r="H358" s="6">
        <f t="shared" si="218"/>
        <v>1323</v>
      </c>
      <c r="I358" s="105"/>
      <c r="M358" s="5">
        <f t="shared" si="223"/>
        <v>11.049999999999924</v>
      </c>
      <c r="N358" s="6">
        <f t="shared" si="219"/>
        <v>381</v>
      </c>
      <c r="P358" s="19">
        <f t="shared" si="207"/>
        <v>370.99999999999596</v>
      </c>
      <c r="Q358" s="21">
        <f t="shared" si="209"/>
        <v>1216</v>
      </c>
      <c r="R358" s="12">
        <f t="shared" si="200"/>
        <v>6</v>
      </c>
      <c r="S358" s="11" t="s">
        <v>9</v>
      </c>
      <c r="T358" s="13">
        <f t="shared" si="201"/>
        <v>10.999999999995964</v>
      </c>
    </row>
    <row r="359" spans="1:20" ht="12.75">
      <c r="A359" s="19">
        <f t="shared" si="224"/>
        <v>320.3999999999998</v>
      </c>
      <c r="B359" s="21">
        <f t="shared" si="220"/>
        <v>904</v>
      </c>
      <c r="C359" s="12">
        <f t="shared" si="221"/>
        <v>5</v>
      </c>
      <c r="D359" s="11" t="s">
        <v>9</v>
      </c>
      <c r="E359" s="13">
        <f t="shared" si="222"/>
        <v>20.399999999999807</v>
      </c>
      <c r="G359" s="5">
        <f t="shared" si="225"/>
        <v>6.549999999999924</v>
      </c>
      <c r="H359" s="6">
        <f t="shared" si="218"/>
        <v>1325</v>
      </c>
      <c r="I359" s="105"/>
      <c r="M359" s="5">
        <f t="shared" si="223"/>
        <v>11.059999999999924</v>
      </c>
      <c r="N359" s="6">
        <f t="shared" si="219"/>
        <v>379</v>
      </c>
      <c r="P359" s="19">
        <f t="shared" si="207"/>
        <v>371.19999999999595</v>
      </c>
      <c r="Q359" s="21">
        <f t="shared" si="209"/>
        <v>1215</v>
      </c>
      <c r="R359" s="12">
        <f t="shared" si="200"/>
        <v>6</v>
      </c>
      <c r="S359" s="11" t="s">
        <v>9</v>
      </c>
      <c r="T359" s="13">
        <f t="shared" si="201"/>
        <v>11.199999999995953</v>
      </c>
    </row>
    <row r="360" spans="1:20" ht="12.75">
      <c r="A360" s="19">
        <f t="shared" si="224"/>
        <v>320.5999999999998</v>
      </c>
      <c r="B360" s="21">
        <f t="shared" si="220"/>
        <v>903</v>
      </c>
      <c r="C360" s="12">
        <f t="shared" si="221"/>
        <v>5</v>
      </c>
      <c r="D360" s="11" t="s">
        <v>9</v>
      </c>
      <c r="E360" s="13">
        <f t="shared" si="222"/>
        <v>20.599999999999795</v>
      </c>
      <c r="G360" s="5">
        <f t="shared" si="225"/>
        <v>6.559999999999924</v>
      </c>
      <c r="H360" s="6">
        <v>1328</v>
      </c>
      <c r="I360" s="105"/>
      <c r="M360" s="5">
        <f t="shared" si="223"/>
        <v>11.069999999999924</v>
      </c>
      <c r="N360" s="6">
        <v>378</v>
      </c>
      <c r="P360" s="19">
        <f t="shared" si="207"/>
        <v>371.39999999999594</v>
      </c>
      <c r="Q360" s="21">
        <f t="shared" si="209"/>
        <v>1214</v>
      </c>
      <c r="R360" s="12">
        <f t="shared" si="200"/>
        <v>6</v>
      </c>
      <c r="S360" s="11" t="s">
        <v>9</v>
      </c>
      <c r="T360" s="13">
        <f t="shared" si="201"/>
        <v>11.399999999995941</v>
      </c>
    </row>
    <row r="361" spans="1:20" ht="12.75">
      <c r="A361" s="19">
        <f t="shared" si="224"/>
        <v>320.7999999999998</v>
      </c>
      <c r="B361" s="21">
        <f t="shared" si="220"/>
        <v>902</v>
      </c>
      <c r="C361" s="12">
        <f t="shared" si="221"/>
        <v>5</v>
      </c>
      <c r="D361" s="11" t="s">
        <v>9</v>
      </c>
      <c r="E361" s="13">
        <f t="shared" si="222"/>
        <v>20.799999999999784</v>
      </c>
      <c r="G361" s="5">
        <f t="shared" si="225"/>
        <v>6.569999999999924</v>
      </c>
      <c r="H361" s="6">
        <f t="shared" si="218"/>
        <v>1330</v>
      </c>
      <c r="I361" s="105"/>
      <c r="M361" s="5">
        <f t="shared" si="223"/>
        <v>11.079999999999924</v>
      </c>
      <c r="N361" s="6">
        <f t="shared" si="219"/>
        <v>376</v>
      </c>
      <c r="P361" s="19">
        <f t="shared" si="207"/>
        <v>371.59999999999593</v>
      </c>
      <c r="Q361" s="21">
        <f t="shared" si="209"/>
        <v>1213</v>
      </c>
      <c r="R361" s="12">
        <f t="shared" si="200"/>
        <v>6</v>
      </c>
      <c r="S361" s="11" t="s">
        <v>9</v>
      </c>
      <c r="T361" s="13">
        <f t="shared" si="201"/>
        <v>11.59999999999593</v>
      </c>
    </row>
    <row r="362" spans="1:20" ht="12.75">
      <c r="A362" s="19">
        <f t="shared" si="224"/>
        <v>320.9999999999998</v>
      </c>
      <c r="B362" s="21">
        <f t="shared" si="220"/>
        <v>901</v>
      </c>
      <c r="C362" s="12">
        <f t="shared" si="221"/>
        <v>5</v>
      </c>
      <c r="D362" s="11" t="s">
        <v>9</v>
      </c>
      <c r="E362" s="13">
        <f t="shared" si="222"/>
        <v>20.999999999999773</v>
      </c>
      <c r="G362" s="5">
        <f t="shared" si="225"/>
        <v>6.579999999999924</v>
      </c>
      <c r="H362" s="6">
        <f t="shared" si="218"/>
        <v>1332</v>
      </c>
      <c r="I362" s="105"/>
      <c r="M362" s="5">
        <f t="shared" si="223"/>
        <v>11.089999999999923</v>
      </c>
      <c r="N362" s="6">
        <v>375</v>
      </c>
      <c r="P362" s="19">
        <f t="shared" si="207"/>
        <v>371.7999999999959</v>
      </c>
      <c r="Q362" s="21">
        <f t="shared" si="209"/>
        <v>1212</v>
      </c>
      <c r="R362" s="12">
        <f t="shared" si="200"/>
        <v>6</v>
      </c>
      <c r="S362" s="11" t="s">
        <v>9</v>
      </c>
      <c r="T362" s="13">
        <f t="shared" si="201"/>
        <v>11.799999999995919</v>
      </c>
    </row>
    <row r="363" spans="1:20" ht="13.5" thickBot="1">
      <c r="A363" s="19">
        <v>321.3</v>
      </c>
      <c r="B363" s="21">
        <f t="shared" si="220"/>
        <v>900</v>
      </c>
      <c r="C363" s="12">
        <f t="shared" si="221"/>
        <v>5</v>
      </c>
      <c r="D363" s="11" t="s">
        <v>9</v>
      </c>
      <c r="E363" s="13">
        <f t="shared" si="222"/>
        <v>21.30000000000001</v>
      </c>
      <c r="G363" s="5">
        <f t="shared" si="225"/>
        <v>6.5899999999999235</v>
      </c>
      <c r="H363" s="6">
        <f t="shared" si="218"/>
        <v>1334</v>
      </c>
      <c r="I363" s="105"/>
      <c r="M363" s="7">
        <f t="shared" si="223"/>
        <v>11.099999999999923</v>
      </c>
      <c r="N363" s="8" t="s">
        <v>8</v>
      </c>
      <c r="P363" s="19">
        <f t="shared" si="207"/>
        <v>371.9999999999959</v>
      </c>
      <c r="Q363" s="21">
        <f t="shared" si="209"/>
        <v>1211</v>
      </c>
      <c r="R363" s="12">
        <f t="shared" si="200"/>
        <v>6</v>
      </c>
      <c r="S363" s="11" t="s">
        <v>9</v>
      </c>
      <c r="T363" s="13">
        <f t="shared" si="201"/>
        <v>11.999999999995907</v>
      </c>
    </row>
    <row r="364" spans="1:20" ht="12.75">
      <c r="A364" s="19">
        <f t="shared" si="224"/>
        <v>321.5</v>
      </c>
      <c r="B364" s="21">
        <f t="shared" si="220"/>
        <v>899</v>
      </c>
      <c r="C364" s="12">
        <f t="shared" si="221"/>
        <v>5</v>
      </c>
      <c r="D364" s="11" t="s">
        <v>9</v>
      </c>
      <c r="E364" s="13">
        <f t="shared" si="222"/>
        <v>21.5</v>
      </c>
      <c r="G364" s="5">
        <f t="shared" si="225"/>
        <v>6.599999999999923</v>
      </c>
      <c r="H364" s="6">
        <f aca="true" t="shared" si="226" ref="H364:H379">H363+2</f>
        <v>1336</v>
      </c>
      <c r="I364" s="105"/>
      <c r="P364" s="19">
        <f t="shared" si="207"/>
        <v>372.1999999999959</v>
      </c>
      <c r="Q364" s="21">
        <f t="shared" si="209"/>
        <v>1210</v>
      </c>
      <c r="R364" s="12">
        <f t="shared" si="200"/>
        <v>6</v>
      </c>
      <c r="S364" s="11" t="s">
        <v>9</v>
      </c>
      <c r="T364" s="13">
        <f t="shared" si="201"/>
        <v>12.199999999995896</v>
      </c>
    </row>
    <row r="365" spans="1:20" ht="12.75">
      <c r="A365" s="19">
        <v>321.8</v>
      </c>
      <c r="B365" s="21">
        <f t="shared" si="220"/>
        <v>898</v>
      </c>
      <c r="C365" s="12">
        <f t="shared" si="221"/>
        <v>5</v>
      </c>
      <c r="D365" s="11" t="s">
        <v>9</v>
      </c>
      <c r="E365" s="13">
        <f t="shared" si="222"/>
        <v>21.80000000000001</v>
      </c>
      <c r="G365" s="5">
        <f t="shared" si="225"/>
        <v>6.609999999999923</v>
      </c>
      <c r="H365" s="6">
        <f t="shared" si="226"/>
        <v>1338</v>
      </c>
      <c r="I365" s="105"/>
      <c r="P365" s="19">
        <f t="shared" si="207"/>
        <v>372.3999999999959</v>
      </c>
      <c r="Q365" s="21">
        <f t="shared" si="209"/>
        <v>1209</v>
      </c>
      <c r="R365" s="12">
        <f t="shared" si="200"/>
        <v>6</v>
      </c>
      <c r="S365" s="11" t="s">
        <v>9</v>
      </c>
      <c r="T365" s="13">
        <f t="shared" si="201"/>
        <v>12.399999999995885</v>
      </c>
    </row>
    <row r="366" spans="1:20" ht="12.75">
      <c r="A366" s="19">
        <f t="shared" si="224"/>
        <v>322</v>
      </c>
      <c r="B366" s="21">
        <f t="shared" si="220"/>
        <v>897</v>
      </c>
      <c r="C366" s="12">
        <f t="shared" si="221"/>
        <v>5</v>
      </c>
      <c r="D366" s="11" t="s">
        <v>9</v>
      </c>
      <c r="E366" s="13">
        <f t="shared" si="222"/>
        <v>22</v>
      </c>
      <c r="G366" s="5">
        <f t="shared" si="225"/>
        <v>6.619999999999923</v>
      </c>
      <c r="H366" s="6">
        <f t="shared" si="226"/>
        <v>1340</v>
      </c>
      <c r="I366" s="105"/>
      <c r="P366" s="19">
        <f t="shared" si="207"/>
        <v>372.5999999999959</v>
      </c>
      <c r="Q366" s="21">
        <f t="shared" si="209"/>
        <v>1208</v>
      </c>
      <c r="R366" s="12">
        <f t="shared" si="200"/>
        <v>6</v>
      </c>
      <c r="S366" s="11" t="s">
        <v>9</v>
      </c>
      <c r="T366" s="13">
        <f t="shared" si="201"/>
        <v>12.599999999995873</v>
      </c>
    </row>
    <row r="367" spans="1:20" ht="12.75">
      <c r="A367" s="19">
        <v>322.3</v>
      </c>
      <c r="B367" s="21">
        <f t="shared" si="220"/>
        <v>896</v>
      </c>
      <c r="C367" s="12">
        <f t="shared" si="221"/>
        <v>5</v>
      </c>
      <c r="D367" s="11" t="s">
        <v>9</v>
      </c>
      <c r="E367" s="13">
        <f t="shared" si="222"/>
        <v>22.30000000000001</v>
      </c>
      <c r="G367" s="5">
        <f t="shared" si="225"/>
        <v>6.629999999999923</v>
      </c>
      <c r="H367" s="6">
        <f t="shared" si="226"/>
        <v>1342</v>
      </c>
      <c r="I367" s="105"/>
      <c r="P367" s="19">
        <f t="shared" si="207"/>
        <v>372.79999999999586</v>
      </c>
      <c r="Q367" s="21">
        <f t="shared" si="209"/>
        <v>1207</v>
      </c>
      <c r="R367" s="12">
        <f t="shared" si="200"/>
        <v>6</v>
      </c>
      <c r="S367" s="11" t="s">
        <v>9</v>
      </c>
      <c r="T367" s="13">
        <f t="shared" si="201"/>
        <v>12.799999999995862</v>
      </c>
    </row>
    <row r="368" spans="1:20" ht="12.75">
      <c r="A368" s="19">
        <f t="shared" si="224"/>
        <v>322.5</v>
      </c>
      <c r="B368" s="21">
        <f t="shared" si="220"/>
        <v>895</v>
      </c>
      <c r="C368" s="12">
        <f t="shared" si="221"/>
        <v>5</v>
      </c>
      <c r="D368" s="11" t="s">
        <v>9</v>
      </c>
      <c r="E368" s="13">
        <f t="shared" si="222"/>
        <v>22.5</v>
      </c>
      <c r="G368" s="5">
        <f t="shared" si="225"/>
        <v>6.639999999999922</v>
      </c>
      <c r="H368" s="6">
        <f t="shared" si="226"/>
        <v>1344</v>
      </c>
      <c r="I368" s="105"/>
      <c r="P368" s="19">
        <f t="shared" si="207"/>
        <v>372.99999999999585</v>
      </c>
      <c r="Q368" s="21">
        <f t="shared" si="209"/>
        <v>1206</v>
      </c>
      <c r="R368" s="12">
        <f t="shared" si="200"/>
        <v>6</v>
      </c>
      <c r="S368" s="11" t="s">
        <v>9</v>
      </c>
      <c r="T368" s="13">
        <f t="shared" si="201"/>
        <v>12.99999999999585</v>
      </c>
    </row>
    <row r="369" spans="1:20" ht="12.75">
      <c r="A369" s="19">
        <f t="shared" si="224"/>
        <v>322.7</v>
      </c>
      <c r="B369" s="21">
        <f t="shared" si="220"/>
        <v>894</v>
      </c>
      <c r="C369" s="12">
        <f t="shared" si="221"/>
        <v>5</v>
      </c>
      <c r="D369" s="11" t="s">
        <v>9</v>
      </c>
      <c r="E369" s="13">
        <f t="shared" si="222"/>
        <v>22.69999999999999</v>
      </c>
      <c r="G369" s="5">
        <f t="shared" si="225"/>
        <v>6.649999999999922</v>
      </c>
      <c r="H369" s="6">
        <f t="shared" si="226"/>
        <v>1346</v>
      </c>
      <c r="I369" s="105"/>
      <c r="P369" s="19">
        <f t="shared" si="207"/>
        <v>373.19999999999584</v>
      </c>
      <c r="Q369" s="21">
        <f t="shared" si="209"/>
        <v>1205</v>
      </c>
      <c r="R369" s="12">
        <f t="shared" si="200"/>
        <v>6</v>
      </c>
      <c r="S369" s="11" t="s">
        <v>9</v>
      </c>
      <c r="T369" s="13">
        <f t="shared" si="201"/>
        <v>13.199999999995839</v>
      </c>
    </row>
    <row r="370" spans="1:20" ht="12.75">
      <c r="A370" s="19">
        <f t="shared" si="224"/>
        <v>322.9</v>
      </c>
      <c r="B370" s="21">
        <f t="shared" si="220"/>
        <v>893</v>
      </c>
      <c r="C370" s="12">
        <f t="shared" si="221"/>
        <v>5</v>
      </c>
      <c r="D370" s="11" t="s">
        <v>9</v>
      </c>
      <c r="E370" s="13">
        <f t="shared" si="222"/>
        <v>22.899999999999977</v>
      </c>
      <c r="G370" s="5">
        <f t="shared" si="225"/>
        <v>6.659999999999922</v>
      </c>
      <c r="H370" s="6">
        <f t="shared" si="226"/>
        <v>1348</v>
      </c>
      <c r="I370" s="105"/>
      <c r="P370" s="19">
        <f t="shared" si="207"/>
        <v>373.3999999999958</v>
      </c>
      <c r="Q370" s="21">
        <f t="shared" si="209"/>
        <v>1204</v>
      </c>
      <c r="R370" s="12">
        <f t="shared" si="200"/>
        <v>6</v>
      </c>
      <c r="S370" s="11" t="s">
        <v>9</v>
      </c>
      <c r="T370" s="13">
        <f t="shared" si="201"/>
        <v>13.399999999995828</v>
      </c>
    </row>
    <row r="371" spans="1:20" ht="12.75">
      <c r="A371" s="19">
        <v>323</v>
      </c>
      <c r="B371" s="21">
        <f t="shared" si="220"/>
        <v>892</v>
      </c>
      <c r="C371" s="12">
        <f t="shared" si="221"/>
        <v>5</v>
      </c>
      <c r="D371" s="11" t="s">
        <v>9</v>
      </c>
      <c r="E371" s="13">
        <f t="shared" si="222"/>
        <v>23</v>
      </c>
      <c r="G371" s="5">
        <f t="shared" si="225"/>
        <v>6.669999999999922</v>
      </c>
      <c r="H371" s="6">
        <v>1351</v>
      </c>
      <c r="I371" s="105"/>
      <c r="P371" s="19">
        <f t="shared" si="207"/>
        <v>373.5999999999958</v>
      </c>
      <c r="Q371" s="21">
        <f t="shared" si="209"/>
        <v>1203</v>
      </c>
      <c r="R371" s="12">
        <f t="shared" si="200"/>
        <v>6</v>
      </c>
      <c r="S371" s="11" t="s">
        <v>9</v>
      </c>
      <c r="T371" s="13">
        <f t="shared" si="201"/>
        <v>13.599999999995816</v>
      </c>
    </row>
    <row r="372" spans="1:20" ht="12.75">
      <c r="A372" s="19">
        <f t="shared" si="224"/>
        <v>323.2</v>
      </c>
      <c r="B372" s="21">
        <f aca="true" t="shared" si="227" ref="B372:B387">B371-1</f>
        <v>891</v>
      </c>
      <c r="C372" s="12">
        <f aca="true" t="shared" si="228" ref="C372:C387">INT(A372/60)</f>
        <v>5</v>
      </c>
      <c r="D372" s="11" t="s">
        <v>9</v>
      </c>
      <c r="E372" s="13">
        <f aca="true" t="shared" si="229" ref="E372:E387">MOD(A372,60)</f>
        <v>23.19999999999999</v>
      </c>
      <c r="G372" s="5">
        <f t="shared" si="225"/>
        <v>6.679999999999922</v>
      </c>
      <c r="H372" s="6">
        <f t="shared" si="226"/>
        <v>1353</v>
      </c>
      <c r="I372" s="105"/>
      <c r="P372" s="19">
        <f t="shared" si="207"/>
        <v>373.7999999999958</v>
      </c>
      <c r="Q372" s="21">
        <f t="shared" si="209"/>
        <v>1202</v>
      </c>
      <c r="R372" s="12">
        <f t="shared" si="200"/>
        <v>6</v>
      </c>
      <c r="S372" s="11" t="s">
        <v>9</v>
      </c>
      <c r="T372" s="13">
        <f t="shared" si="201"/>
        <v>13.799999999995805</v>
      </c>
    </row>
    <row r="373" spans="1:20" ht="12.75">
      <c r="A373" s="19">
        <f t="shared" si="224"/>
        <v>323.4</v>
      </c>
      <c r="B373" s="21">
        <f t="shared" si="227"/>
        <v>890</v>
      </c>
      <c r="C373" s="12">
        <f t="shared" si="228"/>
        <v>5</v>
      </c>
      <c r="D373" s="11" t="s">
        <v>9</v>
      </c>
      <c r="E373" s="13">
        <f t="shared" si="229"/>
        <v>23.399999999999977</v>
      </c>
      <c r="G373" s="5">
        <f t="shared" si="225"/>
        <v>6.689999999999921</v>
      </c>
      <c r="H373" s="6">
        <f t="shared" si="226"/>
        <v>1355</v>
      </c>
      <c r="I373" s="105"/>
      <c r="P373" s="19">
        <f t="shared" si="207"/>
        <v>373.9999999999958</v>
      </c>
      <c r="Q373" s="21">
        <f t="shared" si="209"/>
        <v>1201</v>
      </c>
      <c r="R373" s="12">
        <f t="shared" si="200"/>
        <v>6</v>
      </c>
      <c r="S373" s="11" t="s">
        <v>9</v>
      </c>
      <c r="T373" s="13">
        <f t="shared" si="201"/>
        <v>13.999999999995794</v>
      </c>
    </row>
    <row r="374" spans="1:20" ht="12.75">
      <c r="A374" s="19">
        <f aca="true" t="shared" si="230" ref="A374:A388">A373+0.2</f>
        <v>323.59999999999997</v>
      </c>
      <c r="B374" s="21">
        <f t="shared" si="227"/>
        <v>889</v>
      </c>
      <c r="C374" s="12">
        <f t="shared" si="228"/>
        <v>5</v>
      </c>
      <c r="D374" s="11" t="s">
        <v>9</v>
      </c>
      <c r="E374" s="13">
        <f t="shared" si="229"/>
        <v>23.599999999999966</v>
      </c>
      <c r="G374" s="5">
        <f aca="true" t="shared" si="231" ref="G374:G389">G373+0.01</f>
        <v>6.699999999999921</v>
      </c>
      <c r="H374" s="6">
        <f t="shared" si="226"/>
        <v>1357</v>
      </c>
      <c r="I374" s="105"/>
      <c r="P374" s="19">
        <f t="shared" si="207"/>
        <v>374.1999999999958</v>
      </c>
      <c r="Q374" s="21">
        <f t="shared" si="209"/>
        <v>1200</v>
      </c>
      <c r="R374" s="12">
        <f t="shared" si="200"/>
        <v>6</v>
      </c>
      <c r="S374" s="11" t="s">
        <v>9</v>
      </c>
      <c r="T374" s="13">
        <f t="shared" si="201"/>
        <v>14.199999999995782</v>
      </c>
    </row>
    <row r="375" spans="1:20" ht="12.75">
      <c r="A375" s="19">
        <f t="shared" si="230"/>
        <v>323.79999999999995</v>
      </c>
      <c r="B375" s="21">
        <f t="shared" si="227"/>
        <v>888</v>
      </c>
      <c r="C375" s="12">
        <f t="shared" si="228"/>
        <v>5</v>
      </c>
      <c r="D375" s="11" t="s">
        <v>9</v>
      </c>
      <c r="E375" s="13">
        <f t="shared" si="229"/>
        <v>23.799999999999955</v>
      </c>
      <c r="G375" s="5">
        <f t="shared" si="231"/>
        <v>6.709999999999921</v>
      </c>
      <c r="H375" s="6">
        <f t="shared" si="226"/>
        <v>1359</v>
      </c>
      <c r="I375" s="105"/>
      <c r="P375" s="19">
        <f t="shared" si="207"/>
        <v>374.39999999999577</v>
      </c>
      <c r="Q375" s="21">
        <f t="shared" si="209"/>
        <v>1199</v>
      </c>
      <c r="R375" s="12">
        <f t="shared" si="200"/>
        <v>6</v>
      </c>
      <c r="S375" s="11" t="s">
        <v>9</v>
      </c>
      <c r="T375" s="13">
        <f t="shared" si="201"/>
        <v>14.39999999999577</v>
      </c>
    </row>
    <row r="376" spans="1:20" ht="12.75">
      <c r="A376" s="19">
        <f t="shared" si="230"/>
        <v>323.99999999999994</v>
      </c>
      <c r="B376" s="21">
        <f t="shared" si="227"/>
        <v>887</v>
      </c>
      <c r="C376" s="12">
        <f t="shared" si="228"/>
        <v>5</v>
      </c>
      <c r="D376" s="11" t="s">
        <v>9</v>
      </c>
      <c r="E376" s="13">
        <f t="shared" si="229"/>
        <v>23.999999999999943</v>
      </c>
      <c r="G376" s="5">
        <f t="shared" si="231"/>
        <v>6.719999999999921</v>
      </c>
      <c r="H376" s="6">
        <f t="shared" si="226"/>
        <v>1361</v>
      </c>
      <c r="I376" s="105"/>
      <c r="P376" s="19">
        <f t="shared" si="207"/>
        <v>374.59999999999576</v>
      </c>
      <c r="Q376" s="21">
        <f t="shared" si="209"/>
        <v>1198</v>
      </c>
      <c r="R376" s="12">
        <f t="shared" si="200"/>
        <v>6</v>
      </c>
      <c r="S376" s="11" t="s">
        <v>9</v>
      </c>
      <c r="T376" s="13">
        <f t="shared" si="201"/>
        <v>14.59999999999576</v>
      </c>
    </row>
    <row r="377" spans="1:20" ht="12.75">
      <c r="A377" s="19">
        <f t="shared" si="230"/>
        <v>324.19999999999993</v>
      </c>
      <c r="B377" s="21">
        <f t="shared" si="227"/>
        <v>886</v>
      </c>
      <c r="C377" s="12">
        <f t="shared" si="228"/>
        <v>5</v>
      </c>
      <c r="D377" s="11" t="s">
        <v>9</v>
      </c>
      <c r="E377" s="13">
        <f t="shared" si="229"/>
        <v>24.199999999999932</v>
      </c>
      <c r="G377" s="5">
        <f t="shared" si="231"/>
        <v>6.7299999999999205</v>
      </c>
      <c r="H377" s="6">
        <f t="shared" si="226"/>
        <v>1363</v>
      </c>
      <c r="I377" s="105"/>
      <c r="P377" s="19">
        <f t="shared" si="207"/>
        <v>374.79999999999575</v>
      </c>
      <c r="Q377" s="21">
        <f t="shared" si="209"/>
        <v>1197</v>
      </c>
      <c r="R377" s="12">
        <f t="shared" si="200"/>
        <v>6</v>
      </c>
      <c r="S377" s="11" t="s">
        <v>9</v>
      </c>
      <c r="T377" s="13">
        <f t="shared" si="201"/>
        <v>14.799999999995748</v>
      </c>
    </row>
    <row r="378" spans="1:20" ht="12.75">
      <c r="A378" s="19">
        <f t="shared" si="230"/>
        <v>324.3999999999999</v>
      </c>
      <c r="B378" s="21">
        <f t="shared" si="227"/>
        <v>885</v>
      </c>
      <c r="C378" s="12">
        <f t="shared" si="228"/>
        <v>5</v>
      </c>
      <c r="D378" s="11" t="s">
        <v>9</v>
      </c>
      <c r="E378" s="13">
        <f t="shared" si="229"/>
        <v>24.39999999999992</v>
      </c>
      <c r="G378" s="5">
        <f t="shared" si="231"/>
        <v>6.73999999999992</v>
      </c>
      <c r="H378" s="6">
        <f t="shared" si="226"/>
        <v>1365</v>
      </c>
      <c r="I378" s="105"/>
      <c r="P378" s="19">
        <f t="shared" si="207"/>
        <v>374.99999999999574</v>
      </c>
      <c r="Q378" s="21">
        <f t="shared" si="209"/>
        <v>1196</v>
      </c>
      <c r="R378" s="12">
        <f t="shared" si="200"/>
        <v>6</v>
      </c>
      <c r="S378" s="11" t="s">
        <v>9</v>
      </c>
      <c r="T378" s="13">
        <f t="shared" si="201"/>
        <v>14.999999999995737</v>
      </c>
    </row>
    <row r="379" spans="1:20" ht="12.75">
      <c r="A379" s="19">
        <v>324.7</v>
      </c>
      <c r="B379" s="21">
        <f t="shared" si="227"/>
        <v>884</v>
      </c>
      <c r="C379" s="12">
        <f t="shared" si="228"/>
        <v>5</v>
      </c>
      <c r="D379" s="11" t="s">
        <v>9</v>
      </c>
      <c r="E379" s="13">
        <f t="shared" si="229"/>
        <v>24.69999999999999</v>
      </c>
      <c r="G379" s="5">
        <f t="shared" si="231"/>
        <v>6.74999999999992</v>
      </c>
      <c r="H379" s="6">
        <f t="shared" si="226"/>
        <v>1367</v>
      </c>
      <c r="I379" s="105"/>
      <c r="P379" s="19">
        <f t="shared" si="207"/>
        <v>375.1999999999957</v>
      </c>
      <c r="Q379" s="21">
        <f t="shared" si="209"/>
        <v>1195</v>
      </c>
      <c r="R379" s="12">
        <f t="shared" si="200"/>
        <v>6</v>
      </c>
      <c r="S379" s="11" t="s">
        <v>9</v>
      </c>
      <c r="T379" s="13">
        <f t="shared" si="201"/>
        <v>15.199999999995725</v>
      </c>
    </row>
    <row r="380" spans="1:20" ht="12.75">
      <c r="A380" s="19">
        <f t="shared" si="230"/>
        <v>324.9</v>
      </c>
      <c r="B380" s="21">
        <f t="shared" si="227"/>
        <v>883</v>
      </c>
      <c r="C380" s="12">
        <f t="shared" si="228"/>
        <v>5</v>
      </c>
      <c r="D380" s="11" t="s">
        <v>9</v>
      </c>
      <c r="E380" s="13">
        <f t="shared" si="229"/>
        <v>24.899999999999977</v>
      </c>
      <c r="G380" s="5">
        <f t="shared" si="231"/>
        <v>6.75999999999992</v>
      </c>
      <c r="H380" s="6">
        <v>1370</v>
      </c>
      <c r="I380" s="105"/>
      <c r="P380" s="19">
        <f t="shared" si="207"/>
        <v>375.3999999999957</v>
      </c>
      <c r="Q380" s="21">
        <f t="shared" si="209"/>
        <v>1194</v>
      </c>
      <c r="R380" s="12">
        <f t="shared" si="200"/>
        <v>6</v>
      </c>
      <c r="S380" s="11" t="s">
        <v>9</v>
      </c>
      <c r="T380" s="13">
        <f t="shared" si="201"/>
        <v>15.399999999995714</v>
      </c>
    </row>
    <row r="381" spans="1:20" ht="12.75">
      <c r="A381" s="19">
        <f t="shared" si="230"/>
        <v>325.09999999999997</v>
      </c>
      <c r="B381" s="21">
        <f t="shared" si="227"/>
        <v>882</v>
      </c>
      <c r="C381" s="12">
        <f t="shared" si="228"/>
        <v>5</v>
      </c>
      <c r="D381" s="11" t="s">
        <v>9</v>
      </c>
      <c r="E381" s="13">
        <f t="shared" si="229"/>
        <v>25.099999999999966</v>
      </c>
      <c r="G381" s="5">
        <f t="shared" si="231"/>
        <v>6.76999999999992</v>
      </c>
      <c r="H381" s="6">
        <f aca="true" t="shared" si="232" ref="H381:H396">H380+2</f>
        <v>1372</v>
      </c>
      <c r="I381" s="105"/>
      <c r="P381" s="19">
        <f t="shared" si="207"/>
        <v>375.5999999999957</v>
      </c>
      <c r="Q381" s="21">
        <f t="shared" si="209"/>
        <v>1193</v>
      </c>
      <c r="R381" s="12">
        <f t="shared" si="200"/>
        <v>6</v>
      </c>
      <c r="S381" s="11" t="s">
        <v>9</v>
      </c>
      <c r="T381" s="13">
        <f t="shared" si="201"/>
        <v>15.599999999995703</v>
      </c>
    </row>
    <row r="382" spans="1:20" ht="12.75">
      <c r="A382" s="19">
        <f t="shared" si="230"/>
        <v>325.29999999999995</v>
      </c>
      <c r="B382" s="21">
        <f t="shared" si="227"/>
        <v>881</v>
      </c>
      <c r="C382" s="12">
        <f t="shared" si="228"/>
        <v>5</v>
      </c>
      <c r="D382" s="11" t="s">
        <v>9</v>
      </c>
      <c r="E382" s="13">
        <f t="shared" si="229"/>
        <v>25.299999999999955</v>
      </c>
      <c r="G382" s="5">
        <f t="shared" si="231"/>
        <v>6.779999999999919</v>
      </c>
      <c r="H382" s="6">
        <f t="shared" si="232"/>
        <v>1374</v>
      </c>
      <c r="I382" s="105"/>
      <c r="P382" s="19">
        <v>376</v>
      </c>
      <c r="Q382" s="21">
        <f t="shared" si="209"/>
        <v>1192</v>
      </c>
      <c r="R382" s="12">
        <f t="shared" si="200"/>
        <v>6</v>
      </c>
      <c r="S382" s="11" t="s">
        <v>9</v>
      </c>
      <c r="T382" s="13">
        <f t="shared" si="201"/>
        <v>16</v>
      </c>
    </row>
    <row r="383" spans="1:20" ht="12.75">
      <c r="A383" s="19">
        <f t="shared" si="230"/>
        <v>325.49999999999994</v>
      </c>
      <c r="B383" s="21">
        <f t="shared" si="227"/>
        <v>880</v>
      </c>
      <c r="C383" s="12">
        <f t="shared" si="228"/>
        <v>5</v>
      </c>
      <c r="D383" s="11" t="s">
        <v>9</v>
      </c>
      <c r="E383" s="13">
        <f t="shared" si="229"/>
        <v>25.499999999999943</v>
      </c>
      <c r="G383" s="5">
        <f t="shared" si="231"/>
        <v>6.789999999999919</v>
      </c>
      <c r="H383" s="6">
        <f t="shared" si="232"/>
        <v>1376</v>
      </c>
      <c r="I383" s="105"/>
      <c r="P383" s="19">
        <f t="shared" si="207"/>
        <v>376.2</v>
      </c>
      <c r="Q383" s="21">
        <f t="shared" si="209"/>
        <v>1191</v>
      </c>
      <c r="R383" s="12">
        <f t="shared" si="200"/>
        <v>6</v>
      </c>
      <c r="S383" s="11" t="s">
        <v>9</v>
      </c>
      <c r="T383" s="13">
        <f t="shared" si="201"/>
        <v>16.19999999999999</v>
      </c>
    </row>
    <row r="384" spans="1:20" ht="12.75">
      <c r="A384" s="19">
        <f t="shared" si="230"/>
        <v>325.69999999999993</v>
      </c>
      <c r="B384" s="21">
        <f t="shared" si="227"/>
        <v>879</v>
      </c>
      <c r="C384" s="12">
        <f t="shared" si="228"/>
        <v>5</v>
      </c>
      <c r="D384" s="11" t="s">
        <v>9</v>
      </c>
      <c r="E384" s="13">
        <f t="shared" si="229"/>
        <v>25.699999999999932</v>
      </c>
      <c r="G384" s="5">
        <f t="shared" si="231"/>
        <v>6.799999999999919</v>
      </c>
      <c r="H384" s="6">
        <f t="shared" si="232"/>
        <v>1378</v>
      </c>
      <c r="I384" s="105"/>
      <c r="P384" s="19">
        <f t="shared" si="207"/>
        <v>376.4</v>
      </c>
      <c r="Q384" s="21">
        <f t="shared" si="209"/>
        <v>1190</v>
      </c>
      <c r="R384" s="12">
        <f t="shared" si="200"/>
        <v>6</v>
      </c>
      <c r="S384" s="11" t="s">
        <v>9</v>
      </c>
      <c r="T384" s="13">
        <f t="shared" si="201"/>
        <v>16.399999999999977</v>
      </c>
    </row>
    <row r="385" spans="1:20" ht="12.75">
      <c r="A385" s="19">
        <f t="shared" si="230"/>
        <v>325.8999999999999</v>
      </c>
      <c r="B385" s="21">
        <f t="shared" si="227"/>
        <v>878</v>
      </c>
      <c r="C385" s="12">
        <f t="shared" si="228"/>
        <v>5</v>
      </c>
      <c r="D385" s="11" t="s">
        <v>9</v>
      </c>
      <c r="E385" s="13">
        <f t="shared" si="229"/>
        <v>25.89999999999992</v>
      </c>
      <c r="G385" s="5">
        <f t="shared" si="231"/>
        <v>6.809999999999919</v>
      </c>
      <c r="H385" s="6">
        <f t="shared" si="232"/>
        <v>1380</v>
      </c>
      <c r="I385" s="105"/>
      <c r="P385" s="19">
        <f t="shared" si="207"/>
        <v>376.59999999999997</v>
      </c>
      <c r="Q385" s="21">
        <f t="shared" si="209"/>
        <v>1189</v>
      </c>
      <c r="R385" s="12">
        <f t="shared" si="200"/>
        <v>6</v>
      </c>
      <c r="S385" s="11" t="s">
        <v>9</v>
      </c>
      <c r="T385" s="13">
        <f t="shared" si="201"/>
        <v>16.599999999999966</v>
      </c>
    </row>
    <row r="386" spans="1:20" ht="12.75">
      <c r="A386" s="19">
        <v>326.2</v>
      </c>
      <c r="B386" s="21">
        <f t="shared" si="227"/>
        <v>877</v>
      </c>
      <c r="C386" s="12">
        <f t="shared" si="228"/>
        <v>5</v>
      </c>
      <c r="D386" s="11" t="s">
        <v>9</v>
      </c>
      <c r="E386" s="13">
        <f t="shared" si="229"/>
        <v>26.19999999999999</v>
      </c>
      <c r="G386" s="5">
        <f t="shared" si="231"/>
        <v>6.819999999999919</v>
      </c>
      <c r="H386" s="6">
        <f t="shared" si="232"/>
        <v>1382</v>
      </c>
      <c r="I386" s="105"/>
      <c r="P386" s="19">
        <f t="shared" si="207"/>
        <v>376.79999999999995</v>
      </c>
      <c r="Q386" s="21">
        <f t="shared" si="209"/>
        <v>1188</v>
      </c>
      <c r="R386" s="12">
        <f aca="true" t="shared" si="233" ref="R386:R449">INT(P386/60)</f>
        <v>6</v>
      </c>
      <c r="S386" s="11" t="s">
        <v>9</v>
      </c>
      <c r="T386" s="13">
        <f aca="true" t="shared" si="234" ref="T386:T449">MOD(P386,60)</f>
        <v>16.799999999999955</v>
      </c>
    </row>
    <row r="387" spans="1:20" ht="12.75">
      <c r="A387" s="19">
        <f t="shared" si="230"/>
        <v>326.4</v>
      </c>
      <c r="B387" s="21">
        <f t="shared" si="227"/>
        <v>876</v>
      </c>
      <c r="C387" s="12">
        <f t="shared" si="228"/>
        <v>5</v>
      </c>
      <c r="D387" s="11" t="s">
        <v>9</v>
      </c>
      <c r="E387" s="13">
        <f t="shared" si="229"/>
        <v>26.399999999999977</v>
      </c>
      <c r="G387" s="5">
        <f t="shared" si="231"/>
        <v>6.829999999999918</v>
      </c>
      <c r="H387" s="6">
        <v>1385</v>
      </c>
      <c r="I387" s="105"/>
      <c r="P387" s="19">
        <f t="shared" si="207"/>
        <v>376.99999999999994</v>
      </c>
      <c r="Q387" s="21">
        <f t="shared" si="209"/>
        <v>1187</v>
      </c>
      <c r="R387" s="12">
        <f t="shared" si="233"/>
        <v>6</v>
      </c>
      <c r="S387" s="11" t="s">
        <v>9</v>
      </c>
      <c r="T387" s="13">
        <f t="shared" si="234"/>
        <v>16.999999999999943</v>
      </c>
    </row>
    <row r="388" spans="1:20" ht="12.75">
      <c r="A388" s="19">
        <f t="shared" si="230"/>
        <v>326.59999999999997</v>
      </c>
      <c r="B388" s="21">
        <f aca="true" t="shared" si="235" ref="B388:B403">B387-1</f>
        <v>875</v>
      </c>
      <c r="C388" s="12">
        <f aca="true" t="shared" si="236" ref="C388:C403">INT(A388/60)</f>
        <v>5</v>
      </c>
      <c r="D388" s="11" t="s">
        <v>9</v>
      </c>
      <c r="E388" s="13">
        <f aca="true" t="shared" si="237" ref="E388:E403">MOD(A388,60)</f>
        <v>26.599999999999966</v>
      </c>
      <c r="G388" s="5">
        <f t="shared" si="231"/>
        <v>6.839999999999918</v>
      </c>
      <c r="H388" s="6">
        <f t="shared" si="232"/>
        <v>1387</v>
      </c>
      <c r="I388" s="105"/>
      <c r="P388" s="19">
        <f t="shared" si="207"/>
        <v>377.19999999999993</v>
      </c>
      <c r="Q388" s="21">
        <f t="shared" si="209"/>
        <v>1186</v>
      </c>
      <c r="R388" s="12">
        <f t="shared" si="233"/>
        <v>6</v>
      </c>
      <c r="S388" s="11" t="s">
        <v>9</v>
      </c>
      <c r="T388" s="13">
        <f t="shared" si="234"/>
        <v>17.199999999999932</v>
      </c>
    </row>
    <row r="389" spans="1:20" ht="12.75">
      <c r="A389" s="19">
        <v>326.9</v>
      </c>
      <c r="B389" s="21">
        <f t="shared" si="235"/>
        <v>874</v>
      </c>
      <c r="C389" s="12">
        <f t="shared" si="236"/>
        <v>5</v>
      </c>
      <c r="D389" s="11" t="s">
        <v>9</v>
      </c>
      <c r="E389" s="13">
        <f t="shared" si="237"/>
        <v>26.899999999999977</v>
      </c>
      <c r="G389" s="5">
        <f t="shared" si="231"/>
        <v>6.849999999999918</v>
      </c>
      <c r="H389" s="6">
        <f t="shared" si="232"/>
        <v>1389</v>
      </c>
      <c r="I389" s="105"/>
      <c r="P389" s="19">
        <f aca="true" t="shared" si="238" ref="P389:P452">P388+0.2</f>
        <v>377.3999999999999</v>
      </c>
      <c r="Q389" s="21">
        <f t="shared" si="209"/>
        <v>1185</v>
      </c>
      <c r="R389" s="12">
        <f t="shared" si="233"/>
        <v>6</v>
      </c>
      <c r="S389" s="11" t="s">
        <v>9</v>
      </c>
      <c r="T389" s="13">
        <f t="shared" si="234"/>
        <v>17.39999999999992</v>
      </c>
    </row>
    <row r="390" spans="1:20" ht="12.75">
      <c r="A390" s="19">
        <v>327.2</v>
      </c>
      <c r="B390" s="21">
        <f t="shared" si="235"/>
        <v>873</v>
      </c>
      <c r="C390" s="12">
        <f t="shared" si="236"/>
        <v>5</v>
      </c>
      <c r="D390" s="11" t="s">
        <v>9</v>
      </c>
      <c r="E390" s="13">
        <f t="shared" si="237"/>
        <v>27.19999999999999</v>
      </c>
      <c r="G390" s="5">
        <f aca="true" t="shared" si="239" ref="G390:G405">G389+0.01</f>
        <v>6.859999999999918</v>
      </c>
      <c r="H390" s="6">
        <f t="shared" si="232"/>
        <v>1391</v>
      </c>
      <c r="I390" s="105"/>
      <c r="P390" s="19">
        <f t="shared" si="238"/>
        <v>377.5999999999999</v>
      </c>
      <c r="Q390" s="21">
        <f aca="true" t="shared" si="240" ref="Q390:Q453">Q389-1</f>
        <v>1184</v>
      </c>
      <c r="R390" s="12">
        <f t="shared" si="233"/>
        <v>6</v>
      </c>
      <c r="S390" s="11" t="s">
        <v>9</v>
      </c>
      <c r="T390" s="13">
        <f t="shared" si="234"/>
        <v>17.59999999999991</v>
      </c>
    </row>
    <row r="391" spans="1:20" ht="12.75">
      <c r="A391" s="19">
        <f aca="true" t="shared" si="241" ref="A391:A405">A390+0.2</f>
        <v>327.4</v>
      </c>
      <c r="B391" s="21">
        <f t="shared" si="235"/>
        <v>872</v>
      </c>
      <c r="C391" s="12">
        <f t="shared" si="236"/>
        <v>5</v>
      </c>
      <c r="D391" s="11" t="s">
        <v>9</v>
      </c>
      <c r="E391" s="13">
        <f t="shared" si="237"/>
        <v>27.399999999999977</v>
      </c>
      <c r="G391" s="5">
        <f t="shared" si="239"/>
        <v>6.8699999999999175</v>
      </c>
      <c r="H391" s="6">
        <v>1394</v>
      </c>
      <c r="I391" s="105"/>
      <c r="P391" s="19">
        <f t="shared" si="238"/>
        <v>377.7999999999999</v>
      </c>
      <c r="Q391" s="21">
        <f t="shared" si="240"/>
        <v>1183</v>
      </c>
      <c r="R391" s="12">
        <f t="shared" si="233"/>
        <v>6</v>
      </c>
      <c r="S391" s="11" t="s">
        <v>9</v>
      </c>
      <c r="T391" s="13">
        <f t="shared" si="234"/>
        <v>17.799999999999898</v>
      </c>
    </row>
    <row r="392" spans="1:20" ht="12.75">
      <c r="A392" s="19">
        <f t="shared" si="241"/>
        <v>327.59999999999997</v>
      </c>
      <c r="B392" s="21">
        <f t="shared" si="235"/>
        <v>871</v>
      </c>
      <c r="C392" s="12">
        <f t="shared" si="236"/>
        <v>5</v>
      </c>
      <c r="D392" s="11" t="s">
        <v>9</v>
      </c>
      <c r="E392" s="13">
        <f t="shared" si="237"/>
        <v>27.599999999999966</v>
      </c>
      <c r="G392" s="5">
        <f t="shared" si="239"/>
        <v>6.879999999999917</v>
      </c>
      <c r="H392" s="6">
        <f t="shared" si="232"/>
        <v>1396</v>
      </c>
      <c r="I392" s="105"/>
      <c r="P392" s="19">
        <f t="shared" si="238"/>
        <v>377.9999999999999</v>
      </c>
      <c r="Q392" s="21">
        <f t="shared" si="240"/>
        <v>1182</v>
      </c>
      <c r="R392" s="12">
        <f t="shared" si="233"/>
        <v>6</v>
      </c>
      <c r="S392" s="11" t="s">
        <v>9</v>
      </c>
      <c r="T392" s="13">
        <f t="shared" si="234"/>
        <v>17.999999999999886</v>
      </c>
    </row>
    <row r="393" spans="1:20" ht="12.75">
      <c r="A393" s="19">
        <f t="shared" si="241"/>
        <v>327.79999999999995</v>
      </c>
      <c r="B393" s="21">
        <f t="shared" si="235"/>
        <v>870</v>
      </c>
      <c r="C393" s="12">
        <f t="shared" si="236"/>
        <v>5</v>
      </c>
      <c r="D393" s="11" t="s">
        <v>9</v>
      </c>
      <c r="E393" s="13">
        <f t="shared" si="237"/>
        <v>27.799999999999955</v>
      </c>
      <c r="G393" s="5">
        <f t="shared" si="239"/>
        <v>6.889999999999917</v>
      </c>
      <c r="H393" s="6">
        <f t="shared" si="232"/>
        <v>1398</v>
      </c>
      <c r="I393" s="105"/>
      <c r="P393" s="19">
        <f t="shared" si="238"/>
        <v>378.1999999999999</v>
      </c>
      <c r="Q393" s="21">
        <f t="shared" si="240"/>
        <v>1181</v>
      </c>
      <c r="R393" s="12">
        <f t="shared" si="233"/>
        <v>6</v>
      </c>
      <c r="S393" s="11" t="s">
        <v>9</v>
      </c>
      <c r="T393" s="13">
        <f t="shared" si="234"/>
        <v>18.199999999999875</v>
      </c>
    </row>
    <row r="394" spans="1:20" ht="12.75">
      <c r="A394" s="19">
        <v>327.9</v>
      </c>
      <c r="B394" s="21">
        <f t="shared" si="235"/>
        <v>869</v>
      </c>
      <c r="C394" s="12">
        <f t="shared" si="236"/>
        <v>5</v>
      </c>
      <c r="D394" s="11" t="s">
        <v>9</v>
      </c>
      <c r="E394" s="13">
        <f t="shared" si="237"/>
        <v>27.899999999999977</v>
      </c>
      <c r="G394" s="5">
        <f t="shared" si="239"/>
        <v>6.899999999999917</v>
      </c>
      <c r="H394" s="6">
        <f t="shared" si="232"/>
        <v>1400</v>
      </c>
      <c r="I394" s="105"/>
      <c r="P394" s="19">
        <f t="shared" si="238"/>
        <v>378.39999999999986</v>
      </c>
      <c r="Q394" s="21">
        <f t="shared" si="240"/>
        <v>1180</v>
      </c>
      <c r="R394" s="12">
        <f t="shared" si="233"/>
        <v>6</v>
      </c>
      <c r="S394" s="11" t="s">
        <v>9</v>
      </c>
      <c r="T394" s="13">
        <f t="shared" si="234"/>
        <v>18.399999999999864</v>
      </c>
    </row>
    <row r="395" spans="1:20" ht="12.75">
      <c r="A395" s="19">
        <v>328.2</v>
      </c>
      <c r="B395" s="21">
        <f t="shared" si="235"/>
        <v>868</v>
      </c>
      <c r="C395" s="12">
        <f t="shared" si="236"/>
        <v>5</v>
      </c>
      <c r="D395" s="11" t="s">
        <v>9</v>
      </c>
      <c r="E395" s="13">
        <f t="shared" si="237"/>
        <v>28.19999999999999</v>
      </c>
      <c r="G395" s="5">
        <f t="shared" si="239"/>
        <v>6.909999999999917</v>
      </c>
      <c r="H395" s="6">
        <f t="shared" si="232"/>
        <v>1402</v>
      </c>
      <c r="I395" s="105"/>
      <c r="P395" s="19">
        <f t="shared" si="238"/>
        <v>378.59999999999985</v>
      </c>
      <c r="Q395" s="21">
        <f t="shared" si="240"/>
        <v>1179</v>
      </c>
      <c r="R395" s="12">
        <f t="shared" si="233"/>
        <v>6</v>
      </c>
      <c r="S395" s="11" t="s">
        <v>9</v>
      </c>
      <c r="T395" s="13">
        <f t="shared" si="234"/>
        <v>18.599999999999852</v>
      </c>
    </row>
    <row r="396" spans="1:20" ht="12.75">
      <c r="A396" s="19">
        <f t="shared" si="241"/>
        <v>328.4</v>
      </c>
      <c r="B396" s="21">
        <f t="shared" si="235"/>
        <v>867</v>
      </c>
      <c r="C396" s="12">
        <f t="shared" si="236"/>
        <v>5</v>
      </c>
      <c r="D396" s="11" t="s">
        <v>9</v>
      </c>
      <c r="E396" s="13">
        <f t="shared" si="237"/>
        <v>28.399999999999977</v>
      </c>
      <c r="G396" s="5">
        <f t="shared" si="239"/>
        <v>6.919999999999916</v>
      </c>
      <c r="H396" s="6">
        <f t="shared" si="232"/>
        <v>1404</v>
      </c>
      <c r="I396" s="105"/>
      <c r="P396" s="19">
        <f t="shared" si="238"/>
        <v>378.79999999999984</v>
      </c>
      <c r="Q396" s="21">
        <f t="shared" si="240"/>
        <v>1178</v>
      </c>
      <c r="R396" s="12">
        <f t="shared" si="233"/>
        <v>6</v>
      </c>
      <c r="S396" s="11" t="s">
        <v>9</v>
      </c>
      <c r="T396" s="13">
        <f t="shared" si="234"/>
        <v>18.79999999999984</v>
      </c>
    </row>
    <row r="397" spans="1:20" ht="12.75">
      <c r="A397" s="19">
        <f t="shared" si="241"/>
        <v>328.59999999999997</v>
      </c>
      <c r="B397" s="21">
        <f t="shared" si="235"/>
        <v>866</v>
      </c>
      <c r="C397" s="12">
        <f t="shared" si="236"/>
        <v>5</v>
      </c>
      <c r="D397" s="11" t="s">
        <v>9</v>
      </c>
      <c r="E397" s="13">
        <f t="shared" si="237"/>
        <v>28.599999999999966</v>
      </c>
      <c r="G397" s="5">
        <f t="shared" si="239"/>
        <v>6.929999999999916</v>
      </c>
      <c r="H397" s="6">
        <f aca="true" t="shared" si="242" ref="H397:H412">H396+2</f>
        <v>1406</v>
      </c>
      <c r="I397" s="105"/>
      <c r="P397" s="19">
        <f t="shared" si="238"/>
        <v>378.99999999999983</v>
      </c>
      <c r="Q397" s="21">
        <f t="shared" si="240"/>
        <v>1177</v>
      </c>
      <c r="R397" s="12">
        <f t="shared" si="233"/>
        <v>6</v>
      </c>
      <c r="S397" s="11" t="s">
        <v>9</v>
      </c>
      <c r="T397" s="13">
        <f t="shared" si="234"/>
        <v>18.99999999999983</v>
      </c>
    </row>
    <row r="398" spans="1:20" ht="12.75">
      <c r="A398" s="19">
        <f t="shared" si="241"/>
        <v>328.79999999999995</v>
      </c>
      <c r="B398" s="21">
        <f t="shared" si="235"/>
        <v>865</v>
      </c>
      <c r="C398" s="12">
        <f t="shared" si="236"/>
        <v>5</v>
      </c>
      <c r="D398" s="11" t="s">
        <v>9</v>
      </c>
      <c r="E398" s="13">
        <f t="shared" si="237"/>
        <v>28.799999999999955</v>
      </c>
      <c r="G398" s="5">
        <f t="shared" si="239"/>
        <v>6.939999999999916</v>
      </c>
      <c r="H398" s="6">
        <f t="shared" si="242"/>
        <v>1408</v>
      </c>
      <c r="I398" s="105"/>
      <c r="P398" s="19">
        <f t="shared" si="238"/>
        <v>379.1999999999998</v>
      </c>
      <c r="Q398" s="21">
        <f t="shared" si="240"/>
        <v>1176</v>
      </c>
      <c r="R398" s="12">
        <f t="shared" si="233"/>
        <v>6</v>
      </c>
      <c r="S398" s="11" t="s">
        <v>9</v>
      </c>
      <c r="T398" s="13">
        <f t="shared" si="234"/>
        <v>19.199999999999818</v>
      </c>
    </row>
    <row r="399" spans="1:20" ht="12.75">
      <c r="A399" s="19">
        <f t="shared" si="241"/>
        <v>328.99999999999994</v>
      </c>
      <c r="B399" s="21">
        <f t="shared" si="235"/>
        <v>864</v>
      </c>
      <c r="C399" s="12">
        <f t="shared" si="236"/>
        <v>5</v>
      </c>
      <c r="D399" s="11" t="s">
        <v>9</v>
      </c>
      <c r="E399" s="13">
        <f t="shared" si="237"/>
        <v>28.999999999999943</v>
      </c>
      <c r="G399" s="5">
        <f t="shared" si="239"/>
        <v>6.949999999999916</v>
      </c>
      <c r="H399" s="6">
        <f t="shared" si="242"/>
        <v>1410</v>
      </c>
      <c r="I399" s="105"/>
      <c r="P399" s="19">
        <f t="shared" si="238"/>
        <v>379.3999999999998</v>
      </c>
      <c r="Q399" s="21">
        <f t="shared" si="240"/>
        <v>1175</v>
      </c>
      <c r="R399" s="12">
        <f t="shared" si="233"/>
        <v>6</v>
      </c>
      <c r="S399" s="11" t="s">
        <v>9</v>
      </c>
      <c r="T399" s="13">
        <f t="shared" si="234"/>
        <v>19.399999999999807</v>
      </c>
    </row>
    <row r="400" spans="1:20" ht="12.75">
      <c r="A400" s="19">
        <f t="shared" si="241"/>
        <v>329.19999999999993</v>
      </c>
      <c r="B400" s="21">
        <f t="shared" si="235"/>
        <v>863</v>
      </c>
      <c r="C400" s="12">
        <f t="shared" si="236"/>
        <v>5</v>
      </c>
      <c r="D400" s="11" t="s">
        <v>9</v>
      </c>
      <c r="E400" s="13">
        <f t="shared" si="237"/>
        <v>29.199999999999932</v>
      </c>
      <c r="G400" s="5">
        <f t="shared" si="239"/>
        <v>6.959999999999916</v>
      </c>
      <c r="H400" s="6">
        <f t="shared" si="242"/>
        <v>1412</v>
      </c>
      <c r="I400" s="105"/>
      <c r="P400" s="19">
        <f t="shared" si="238"/>
        <v>379.5999999999998</v>
      </c>
      <c r="Q400" s="21">
        <f t="shared" si="240"/>
        <v>1174</v>
      </c>
      <c r="R400" s="12">
        <f t="shared" si="233"/>
        <v>6</v>
      </c>
      <c r="S400" s="11" t="s">
        <v>9</v>
      </c>
      <c r="T400" s="13">
        <f t="shared" si="234"/>
        <v>19.599999999999795</v>
      </c>
    </row>
    <row r="401" spans="1:20" ht="12.75">
      <c r="A401" s="19">
        <v>329.5</v>
      </c>
      <c r="B401" s="21">
        <f t="shared" si="235"/>
        <v>862</v>
      </c>
      <c r="C401" s="12">
        <f t="shared" si="236"/>
        <v>5</v>
      </c>
      <c r="D401" s="11" t="s">
        <v>9</v>
      </c>
      <c r="E401" s="13">
        <f t="shared" si="237"/>
        <v>29.5</v>
      </c>
      <c r="G401" s="5">
        <f t="shared" si="239"/>
        <v>6.969999999999915</v>
      </c>
      <c r="H401" s="6">
        <f t="shared" si="242"/>
        <v>1414</v>
      </c>
      <c r="I401" s="105"/>
      <c r="P401" s="19">
        <f t="shared" si="238"/>
        <v>379.7999999999998</v>
      </c>
      <c r="Q401" s="21">
        <f t="shared" si="240"/>
        <v>1173</v>
      </c>
      <c r="R401" s="12">
        <f t="shared" si="233"/>
        <v>6</v>
      </c>
      <c r="S401" s="11" t="s">
        <v>9</v>
      </c>
      <c r="T401" s="13">
        <f t="shared" si="234"/>
        <v>19.799999999999784</v>
      </c>
    </row>
    <row r="402" spans="1:20" ht="12.75">
      <c r="A402" s="19">
        <f t="shared" si="241"/>
        <v>329.7</v>
      </c>
      <c r="B402" s="21">
        <f t="shared" si="235"/>
        <v>861</v>
      </c>
      <c r="C402" s="12">
        <f t="shared" si="236"/>
        <v>5</v>
      </c>
      <c r="D402" s="11" t="s">
        <v>9</v>
      </c>
      <c r="E402" s="13">
        <f t="shared" si="237"/>
        <v>29.69999999999999</v>
      </c>
      <c r="G402" s="5">
        <f t="shared" si="239"/>
        <v>6.979999999999915</v>
      </c>
      <c r="H402" s="6">
        <f t="shared" si="242"/>
        <v>1416</v>
      </c>
      <c r="I402" s="105"/>
      <c r="P402" s="19">
        <f t="shared" si="238"/>
        <v>379.9999999999998</v>
      </c>
      <c r="Q402" s="21">
        <f t="shared" si="240"/>
        <v>1172</v>
      </c>
      <c r="R402" s="12">
        <f t="shared" si="233"/>
        <v>6</v>
      </c>
      <c r="S402" s="11" t="s">
        <v>9</v>
      </c>
      <c r="T402" s="13">
        <f t="shared" si="234"/>
        <v>19.999999999999773</v>
      </c>
    </row>
    <row r="403" spans="1:20" ht="12.75">
      <c r="A403" s="19">
        <f t="shared" si="241"/>
        <v>329.9</v>
      </c>
      <c r="B403" s="21">
        <f t="shared" si="235"/>
        <v>860</v>
      </c>
      <c r="C403" s="12">
        <f t="shared" si="236"/>
        <v>5</v>
      </c>
      <c r="D403" s="11" t="s">
        <v>9</v>
      </c>
      <c r="E403" s="13">
        <f t="shared" si="237"/>
        <v>29.899999999999977</v>
      </c>
      <c r="G403" s="5">
        <f t="shared" si="239"/>
        <v>6.989999999999915</v>
      </c>
      <c r="H403" s="6">
        <f t="shared" si="242"/>
        <v>1418</v>
      </c>
      <c r="I403" s="105"/>
      <c r="P403" s="19">
        <v>380.4</v>
      </c>
      <c r="Q403" s="21">
        <f t="shared" si="240"/>
        <v>1171</v>
      </c>
      <c r="R403" s="12">
        <f t="shared" si="233"/>
        <v>6</v>
      </c>
      <c r="S403" s="11" t="s">
        <v>9</v>
      </c>
      <c r="T403" s="13">
        <f t="shared" si="234"/>
        <v>20.399999999999977</v>
      </c>
    </row>
    <row r="404" spans="1:20" ht="12.75">
      <c r="A404" s="19">
        <v>330.2</v>
      </c>
      <c r="B404" s="21">
        <f aca="true" t="shared" si="243" ref="B404:B419">B403-1</f>
        <v>859</v>
      </c>
      <c r="C404" s="12">
        <f aca="true" t="shared" si="244" ref="C404:C419">INT(A404/60)</f>
        <v>5</v>
      </c>
      <c r="D404" s="11" t="s">
        <v>9</v>
      </c>
      <c r="E404" s="13">
        <f aca="true" t="shared" si="245" ref="E404:E419">MOD(A404,60)</f>
        <v>30.19999999999999</v>
      </c>
      <c r="G404" s="5">
        <f t="shared" si="239"/>
        <v>6.999999999999915</v>
      </c>
      <c r="H404" s="6">
        <f t="shared" si="242"/>
        <v>1420</v>
      </c>
      <c r="I404" s="105"/>
      <c r="P404" s="19">
        <f t="shared" si="238"/>
        <v>380.59999999999997</v>
      </c>
      <c r="Q404" s="21">
        <f t="shared" si="240"/>
        <v>1170</v>
      </c>
      <c r="R404" s="12">
        <f t="shared" si="233"/>
        <v>6</v>
      </c>
      <c r="S404" s="11" t="s">
        <v>9</v>
      </c>
      <c r="T404" s="13">
        <f t="shared" si="234"/>
        <v>20.599999999999966</v>
      </c>
    </row>
    <row r="405" spans="1:20" ht="12.75">
      <c r="A405" s="19">
        <f t="shared" si="241"/>
        <v>330.4</v>
      </c>
      <c r="B405" s="21">
        <f t="shared" si="243"/>
        <v>858</v>
      </c>
      <c r="C405" s="12">
        <f t="shared" si="244"/>
        <v>5</v>
      </c>
      <c r="D405" s="11" t="s">
        <v>9</v>
      </c>
      <c r="E405" s="13">
        <f t="shared" si="245"/>
        <v>30.399999999999977</v>
      </c>
      <c r="G405" s="5">
        <f t="shared" si="239"/>
        <v>7.0099999999999145</v>
      </c>
      <c r="H405" s="6">
        <f t="shared" si="242"/>
        <v>1422</v>
      </c>
      <c r="I405" s="105"/>
      <c r="P405" s="19">
        <f t="shared" si="238"/>
        <v>380.79999999999995</v>
      </c>
      <c r="Q405" s="21">
        <f t="shared" si="240"/>
        <v>1169</v>
      </c>
      <c r="R405" s="12">
        <f t="shared" si="233"/>
        <v>6</v>
      </c>
      <c r="S405" s="11" t="s">
        <v>9</v>
      </c>
      <c r="T405" s="13">
        <f t="shared" si="234"/>
        <v>20.799999999999955</v>
      </c>
    </row>
    <row r="406" spans="1:20" ht="12.75">
      <c r="A406" s="19">
        <f aca="true" t="shared" si="246" ref="A406:A421">A405+0.2</f>
        <v>330.59999999999997</v>
      </c>
      <c r="B406" s="21">
        <f t="shared" si="243"/>
        <v>857</v>
      </c>
      <c r="C406" s="12">
        <f t="shared" si="244"/>
        <v>5</v>
      </c>
      <c r="D406" s="11" t="s">
        <v>9</v>
      </c>
      <c r="E406" s="13">
        <f t="shared" si="245"/>
        <v>30.599999999999966</v>
      </c>
      <c r="G406" s="5">
        <f aca="true" t="shared" si="247" ref="G406:G421">G405+0.01</f>
        <v>7.019999999999914</v>
      </c>
      <c r="H406" s="6">
        <f t="shared" si="242"/>
        <v>1424</v>
      </c>
      <c r="I406" s="105"/>
      <c r="P406" s="19">
        <f t="shared" si="238"/>
        <v>380.99999999999994</v>
      </c>
      <c r="Q406" s="21">
        <f t="shared" si="240"/>
        <v>1168</v>
      </c>
      <c r="R406" s="12">
        <f t="shared" si="233"/>
        <v>6</v>
      </c>
      <c r="S406" s="11" t="s">
        <v>9</v>
      </c>
      <c r="T406" s="13">
        <f t="shared" si="234"/>
        <v>20.999999999999943</v>
      </c>
    </row>
    <row r="407" spans="1:20" ht="12.75">
      <c r="A407" s="19">
        <f t="shared" si="246"/>
        <v>330.79999999999995</v>
      </c>
      <c r="B407" s="21">
        <f t="shared" si="243"/>
        <v>856</v>
      </c>
      <c r="C407" s="12">
        <f t="shared" si="244"/>
        <v>5</v>
      </c>
      <c r="D407" s="11" t="s">
        <v>9</v>
      </c>
      <c r="E407" s="13">
        <f t="shared" si="245"/>
        <v>30.799999999999955</v>
      </c>
      <c r="G407" s="5">
        <f t="shared" si="247"/>
        <v>7.029999999999914</v>
      </c>
      <c r="H407" s="6">
        <f t="shared" si="242"/>
        <v>1426</v>
      </c>
      <c r="I407" s="105"/>
      <c r="P407" s="19">
        <f t="shared" si="238"/>
        <v>381.19999999999993</v>
      </c>
      <c r="Q407" s="21">
        <f t="shared" si="240"/>
        <v>1167</v>
      </c>
      <c r="R407" s="12">
        <f t="shared" si="233"/>
        <v>6</v>
      </c>
      <c r="S407" s="11" t="s">
        <v>9</v>
      </c>
      <c r="T407" s="13">
        <f t="shared" si="234"/>
        <v>21.199999999999932</v>
      </c>
    </row>
    <row r="408" spans="1:20" ht="12.75">
      <c r="A408" s="19">
        <f t="shared" si="246"/>
        <v>330.99999999999994</v>
      </c>
      <c r="B408" s="21">
        <f t="shared" si="243"/>
        <v>855</v>
      </c>
      <c r="C408" s="12">
        <f t="shared" si="244"/>
        <v>5</v>
      </c>
      <c r="D408" s="11" t="s">
        <v>9</v>
      </c>
      <c r="E408" s="13">
        <f t="shared" si="245"/>
        <v>30.999999999999943</v>
      </c>
      <c r="G408" s="5">
        <f t="shared" si="247"/>
        <v>7.039999999999914</v>
      </c>
      <c r="H408" s="6">
        <f t="shared" si="242"/>
        <v>1428</v>
      </c>
      <c r="I408" s="105"/>
      <c r="P408" s="19">
        <f t="shared" si="238"/>
        <v>381.3999999999999</v>
      </c>
      <c r="Q408" s="21">
        <f t="shared" si="240"/>
        <v>1166</v>
      </c>
      <c r="R408" s="12">
        <f t="shared" si="233"/>
        <v>6</v>
      </c>
      <c r="S408" s="11" t="s">
        <v>9</v>
      </c>
      <c r="T408" s="13">
        <f t="shared" si="234"/>
        <v>21.39999999999992</v>
      </c>
    </row>
    <row r="409" spans="1:20" ht="12.75">
      <c r="A409" s="19">
        <f t="shared" si="246"/>
        <v>331.19999999999993</v>
      </c>
      <c r="B409" s="21">
        <f t="shared" si="243"/>
        <v>854</v>
      </c>
      <c r="C409" s="12">
        <f t="shared" si="244"/>
        <v>5</v>
      </c>
      <c r="D409" s="11" t="s">
        <v>9</v>
      </c>
      <c r="E409" s="13">
        <f t="shared" si="245"/>
        <v>31.199999999999932</v>
      </c>
      <c r="G409" s="5">
        <f t="shared" si="247"/>
        <v>7.049999999999914</v>
      </c>
      <c r="H409" s="6">
        <f t="shared" si="242"/>
        <v>1430</v>
      </c>
      <c r="I409" s="105"/>
      <c r="P409" s="19">
        <f t="shared" si="238"/>
        <v>381.5999999999999</v>
      </c>
      <c r="Q409" s="21">
        <f t="shared" si="240"/>
        <v>1165</v>
      </c>
      <c r="R409" s="12">
        <f t="shared" si="233"/>
        <v>6</v>
      </c>
      <c r="S409" s="11" t="s">
        <v>9</v>
      </c>
      <c r="T409" s="13">
        <f t="shared" si="234"/>
        <v>21.59999999999991</v>
      </c>
    </row>
    <row r="410" spans="1:20" ht="12.75">
      <c r="A410" s="19">
        <v>331.5</v>
      </c>
      <c r="B410" s="21">
        <f t="shared" si="243"/>
        <v>853</v>
      </c>
      <c r="C410" s="12">
        <f t="shared" si="244"/>
        <v>5</v>
      </c>
      <c r="D410" s="11" t="s">
        <v>9</v>
      </c>
      <c r="E410" s="13">
        <f t="shared" si="245"/>
        <v>31.5</v>
      </c>
      <c r="G410" s="5">
        <f t="shared" si="247"/>
        <v>7.0599999999999135</v>
      </c>
      <c r="H410" s="6">
        <f t="shared" si="242"/>
        <v>1432</v>
      </c>
      <c r="I410" s="105"/>
      <c r="P410" s="19">
        <f t="shared" si="238"/>
        <v>381.7999999999999</v>
      </c>
      <c r="Q410" s="21">
        <f t="shared" si="240"/>
        <v>1164</v>
      </c>
      <c r="R410" s="12">
        <f t="shared" si="233"/>
        <v>6</v>
      </c>
      <c r="S410" s="11" t="s">
        <v>9</v>
      </c>
      <c r="T410" s="13">
        <f t="shared" si="234"/>
        <v>21.799999999999898</v>
      </c>
    </row>
    <row r="411" spans="1:20" ht="12.75">
      <c r="A411" s="19">
        <f t="shared" si="246"/>
        <v>331.7</v>
      </c>
      <c r="B411" s="21">
        <f t="shared" si="243"/>
        <v>852</v>
      </c>
      <c r="C411" s="12">
        <f t="shared" si="244"/>
        <v>5</v>
      </c>
      <c r="D411" s="11" t="s">
        <v>9</v>
      </c>
      <c r="E411" s="13">
        <f t="shared" si="245"/>
        <v>31.69999999999999</v>
      </c>
      <c r="G411" s="5">
        <f t="shared" si="247"/>
        <v>7.069999999999913</v>
      </c>
      <c r="H411" s="6">
        <f t="shared" si="242"/>
        <v>1434</v>
      </c>
      <c r="I411" s="105"/>
      <c r="P411" s="19">
        <f t="shared" si="238"/>
        <v>381.9999999999999</v>
      </c>
      <c r="Q411" s="21">
        <f t="shared" si="240"/>
        <v>1163</v>
      </c>
      <c r="R411" s="12">
        <f t="shared" si="233"/>
        <v>6</v>
      </c>
      <c r="S411" s="11" t="s">
        <v>9</v>
      </c>
      <c r="T411" s="13">
        <f t="shared" si="234"/>
        <v>21.999999999999886</v>
      </c>
    </row>
    <row r="412" spans="1:20" ht="12.75">
      <c r="A412" s="19">
        <f t="shared" si="246"/>
        <v>331.9</v>
      </c>
      <c r="B412" s="21">
        <f t="shared" si="243"/>
        <v>851</v>
      </c>
      <c r="C412" s="12">
        <f t="shared" si="244"/>
        <v>5</v>
      </c>
      <c r="D412" s="11" t="s">
        <v>9</v>
      </c>
      <c r="E412" s="13">
        <f t="shared" si="245"/>
        <v>31.899999999999977</v>
      </c>
      <c r="G412" s="5">
        <f t="shared" si="247"/>
        <v>7.079999999999913</v>
      </c>
      <c r="H412" s="6">
        <f t="shared" si="242"/>
        <v>1436</v>
      </c>
      <c r="I412" s="105"/>
      <c r="P412" s="19">
        <f t="shared" si="238"/>
        <v>382.1999999999999</v>
      </c>
      <c r="Q412" s="21">
        <f t="shared" si="240"/>
        <v>1162</v>
      </c>
      <c r="R412" s="12">
        <f t="shared" si="233"/>
        <v>6</v>
      </c>
      <c r="S412" s="11" t="s">
        <v>9</v>
      </c>
      <c r="T412" s="13">
        <f t="shared" si="234"/>
        <v>22.199999999999875</v>
      </c>
    </row>
    <row r="413" spans="1:20" ht="12.75">
      <c r="A413" s="19">
        <v>332.2</v>
      </c>
      <c r="B413" s="21">
        <f t="shared" si="243"/>
        <v>850</v>
      </c>
      <c r="C413" s="12">
        <f t="shared" si="244"/>
        <v>5</v>
      </c>
      <c r="D413" s="11" t="s">
        <v>9</v>
      </c>
      <c r="E413" s="13">
        <f t="shared" si="245"/>
        <v>32.19999999999999</v>
      </c>
      <c r="G413" s="5">
        <f t="shared" si="247"/>
        <v>7.089999999999913</v>
      </c>
      <c r="H413" s="6">
        <f aca="true" t="shared" si="248" ref="H413:H425">H412+2</f>
        <v>1438</v>
      </c>
      <c r="I413" s="105"/>
      <c r="P413" s="19">
        <f t="shared" si="238"/>
        <v>382.39999999999986</v>
      </c>
      <c r="Q413" s="21">
        <f t="shared" si="240"/>
        <v>1161</v>
      </c>
      <c r="R413" s="12">
        <f t="shared" si="233"/>
        <v>6</v>
      </c>
      <c r="S413" s="11" t="s">
        <v>9</v>
      </c>
      <c r="T413" s="13">
        <f t="shared" si="234"/>
        <v>22.399999999999864</v>
      </c>
    </row>
    <row r="414" spans="1:20" ht="12.75">
      <c r="A414" s="19">
        <f t="shared" si="246"/>
        <v>332.4</v>
      </c>
      <c r="B414" s="21">
        <f t="shared" si="243"/>
        <v>849</v>
      </c>
      <c r="C414" s="12">
        <f t="shared" si="244"/>
        <v>5</v>
      </c>
      <c r="D414" s="11" t="s">
        <v>9</v>
      </c>
      <c r="E414" s="13">
        <f t="shared" si="245"/>
        <v>32.39999999999998</v>
      </c>
      <c r="G414" s="5">
        <f t="shared" si="247"/>
        <v>7.099999999999913</v>
      </c>
      <c r="H414" s="6">
        <f t="shared" si="248"/>
        <v>1440</v>
      </c>
      <c r="I414" s="105"/>
      <c r="P414" s="19">
        <f t="shared" si="238"/>
        <v>382.59999999999985</v>
      </c>
      <c r="Q414" s="21">
        <f t="shared" si="240"/>
        <v>1160</v>
      </c>
      <c r="R414" s="12">
        <f t="shared" si="233"/>
        <v>6</v>
      </c>
      <c r="S414" s="11" t="s">
        <v>9</v>
      </c>
      <c r="T414" s="13">
        <f t="shared" si="234"/>
        <v>22.599999999999852</v>
      </c>
    </row>
    <row r="415" spans="1:20" ht="12.75">
      <c r="A415" s="19">
        <v>332.7</v>
      </c>
      <c r="B415" s="21">
        <f t="shared" si="243"/>
        <v>848</v>
      </c>
      <c r="C415" s="12">
        <f t="shared" si="244"/>
        <v>5</v>
      </c>
      <c r="D415" s="11" t="s">
        <v>9</v>
      </c>
      <c r="E415" s="13">
        <f t="shared" si="245"/>
        <v>32.69999999999999</v>
      </c>
      <c r="G415" s="5">
        <f t="shared" si="247"/>
        <v>7.109999999999912</v>
      </c>
      <c r="H415" s="6">
        <f t="shared" si="248"/>
        <v>1442</v>
      </c>
      <c r="I415" s="105"/>
      <c r="P415" s="19">
        <f t="shared" si="238"/>
        <v>382.79999999999984</v>
      </c>
      <c r="Q415" s="21">
        <f t="shared" si="240"/>
        <v>1159</v>
      </c>
      <c r="R415" s="12">
        <f t="shared" si="233"/>
        <v>6</v>
      </c>
      <c r="S415" s="11" t="s">
        <v>9</v>
      </c>
      <c r="T415" s="13">
        <f t="shared" si="234"/>
        <v>22.79999999999984</v>
      </c>
    </row>
    <row r="416" spans="1:20" ht="12.75">
      <c r="A416" s="19">
        <f t="shared" si="246"/>
        <v>332.9</v>
      </c>
      <c r="B416" s="21">
        <f t="shared" si="243"/>
        <v>847</v>
      </c>
      <c r="C416" s="12">
        <f t="shared" si="244"/>
        <v>5</v>
      </c>
      <c r="D416" s="11" t="s">
        <v>9</v>
      </c>
      <c r="E416" s="13">
        <f t="shared" si="245"/>
        <v>32.89999999999998</v>
      </c>
      <c r="G416" s="5">
        <f t="shared" si="247"/>
        <v>7.119999999999912</v>
      </c>
      <c r="H416" s="6">
        <f t="shared" si="248"/>
        <v>1444</v>
      </c>
      <c r="I416" s="105"/>
      <c r="P416" s="19">
        <f t="shared" si="238"/>
        <v>382.99999999999983</v>
      </c>
      <c r="Q416" s="21">
        <f t="shared" si="240"/>
        <v>1158</v>
      </c>
      <c r="R416" s="12">
        <f t="shared" si="233"/>
        <v>6</v>
      </c>
      <c r="S416" s="11" t="s">
        <v>9</v>
      </c>
      <c r="T416" s="13">
        <f t="shared" si="234"/>
        <v>22.99999999999983</v>
      </c>
    </row>
    <row r="417" spans="1:20" ht="12.75">
      <c r="A417" s="19">
        <f t="shared" si="246"/>
        <v>333.09999999999997</v>
      </c>
      <c r="B417" s="21">
        <f t="shared" si="243"/>
        <v>846</v>
      </c>
      <c r="C417" s="12">
        <f t="shared" si="244"/>
        <v>5</v>
      </c>
      <c r="D417" s="11" t="s">
        <v>9</v>
      </c>
      <c r="E417" s="13">
        <f t="shared" si="245"/>
        <v>33.099999999999966</v>
      </c>
      <c r="G417" s="5">
        <f t="shared" si="247"/>
        <v>7.129999999999912</v>
      </c>
      <c r="H417" s="6">
        <f t="shared" si="248"/>
        <v>1446</v>
      </c>
      <c r="I417" s="105"/>
      <c r="P417" s="19">
        <f t="shared" si="238"/>
        <v>383.1999999999998</v>
      </c>
      <c r="Q417" s="21">
        <f t="shared" si="240"/>
        <v>1157</v>
      </c>
      <c r="R417" s="12">
        <f t="shared" si="233"/>
        <v>6</v>
      </c>
      <c r="S417" s="11" t="s">
        <v>9</v>
      </c>
      <c r="T417" s="13">
        <f t="shared" si="234"/>
        <v>23.199999999999818</v>
      </c>
    </row>
    <row r="418" spans="1:20" ht="12.75">
      <c r="A418" s="19">
        <f t="shared" si="246"/>
        <v>333.29999999999995</v>
      </c>
      <c r="B418" s="21">
        <f t="shared" si="243"/>
        <v>845</v>
      </c>
      <c r="C418" s="12">
        <f t="shared" si="244"/>
        <v>5</v>
      </c>
      <c r="D418" s="11" t="s">
        <v>9</v>
      </c>
      <c r="E418" s="13">
        <f t="shared" si="245"/>
        <v>33.299999999999955</v>
      </c>
      <c r="G418" s="5">
        <f t="shared" si="247"/>
        <v>7.139999999999912</v>
      </c>
      <c r="H418" s="6">
        <f t="shared" si="248"/>
        <v>1448</v>
      </c>
      <c r="I418" s="105"/>
      <c r="P418" s="19">
        <f t="shared" si="238"/>
        <v>383.3999999999998</v>
      </c>
      <c r="Q418" s="21">
        <f t="shared" si="240"/>
        <v>1156</v>
      </c>
      <c r="R418" s="12">
        <f t="shared" si="233"/>
        <v>6</v>
      </c>
      <c r="S418" s="11" t="s">
        <v>9</v>
      </c>
      <c r="T418" s="13">
        <f t="shared" si="234"/>
        <v>23.399999999999807</v>
      </c>
    </row>
    <row r="419" spans="1:20" ht="12.75">
      <c r="A419" s="19">
        <v>333.6</v>
      </c>
      <c r="B419" s="21">
        <f t="shared" si="243"/>
        <v>844</v>
      </c>
      <c r="C419" s="12">
        <f t="shared" si="244"/>
        <v>5</v>
      </c>
      <c r="D419" s="11" t="s">
        <v>9</v>
      </c>
      <c r="E419" s="13">
        <f t="shared" si="245"/>
        <v>33.60000000000002</v>
      </c>
      <c r="G419" s="5">
        <f t="shared" si="247"/>
        <v>7.1499999999999115</v>
      </c>
      <c r="H419" s="6">
        <f t="shared" si="248"/>
        <v>1450</v>
      </c>
      <c r="I419" s="105"/>
      <c r="P419" s="19">
        <v>383.8</v>
      </c>
      <c r="Q419" s="21">
        <f t="shared" si="240"/>
        <v>1155</v>
      </c>
      <c r="R419" s="12">
        <f t="shared" si="233"/>
        <v>6</v>
      </c>
      <c r="S419" s="11" t="s">
        <v>9</v>
      </c>
      <c r="T419" s="13">
        <f t="shared" si="234"/>
        <v>23.80000000000001</v>
      </c>
    </row>
    <row r="420" spans="1:20" ht="12.75">
      <c r="A420" s="19">
        <f t="shared" si="246"/>
        <v>333.8</v>
      </c>
      <c r="B420" s="21">
        <f aca="true" t="shared" si="249" ref="B420:B435">B419-1</f>
        <v>843</v>
      </c>
      <c r="C420" s="12">
        <f aca="true" t="shared" si="250" ref="C420:C435">INT(A420/60)</f>
        <v>5</v>
      </c>
      <c r="D420" s="11" t="s">
        <v>9</v>
      </c>
      <c r="E420" s="13">
        <f aca="true" t="shared" si="251" ref="E420:E435">MOD(A420,60)</f>
        <v>33.80000000000001</v>
      </c>
      <c r="G420" s="5">
        <f t="shared" si="247"/>
        <v>7.159999999999911</v>
      </c>
      <c r="H420" s="6">
        <v>1453</v>
      </c>
      <c r="I420" s="105"/>
      <c r="P420" s="19">
        <f t="shared" si="238"/>
        <v>384</v>
      </c>
      <c r="Q420" s="21">
        <f t="shared" si="240"/>
        <v>1154</v>
      </c>
      <c r="R420" s="12">
        <f t="shared" si="233"/>
        <v>6</v>
      </c>
      <c r="S420" s="11" t="s">
        <v>9</v>
      </c>
      <c r="T420" s="13">
        <f t="shared" si="234"/>
        <v>24</v>
      </c>
    </row>
    <row r="421" spans="1:20" ht="12.75">
      <c r="A421" s="19">
        <f t="shared" si="246"/>
        <v>334</v>
      </c>
      <c r="B421" s="21">
        <f t="shared" si="249"/>
        <v>842</v>
      </c>
      <c r="C421" s="12">
        <f t="shared" si="250"/>
        <v>5</v>
      </c>
      <c r="D421" s="11" t="s">
        <v>9</v>
      </c>
      <c r="E421" s="13">
        <f t="shared" si="251"/>
        <v>34</v>
      </c>
      <c r="G421" s="5">
        <f t="shared" si="247"/>
        <v>7.169999999999911</v>
      </c>
      <c r="H421" s="6">
        <f t="shared" si="248"/>
        <v>1455</v>
      </c>
      <c r="I421" s="105"/>
      <c r="P421" s="19">
        <f t="shared" si="238"/>
        <v>384.2</v>
      </c>
      <c r="Q421" s="21">
        <f t="shared" si="240"/>
        <v>1153</v>
      </c>
      <c r="R421" s="12">
        <f t="shared" si="233"/>
        <v>6</v>
      </c>
      <c r="S421" s="11" t="s">
        <v>9</v>
      </c>
      <c r="T421" s="13">
        <f t="shared" si="234"/>
        <v>24.19999999999999</v>
      </c>
    </row>
    <row r="422" spans="1:20" ht="12.75">
      <c r="A422" s="19">
        <f aca="true" t="shared" si="252" ref="A422:A437">A421+0.2</f>
        <v>334.2</v>
      </c>
      <c r="B422" s="21">
        <f t="shared" si="249"/>
        <v>841</v>
      </c>
      <c r="C422" s="12">
        <f t="shared" si="250"/>
        <v>5</v>
      </c>
      <c r="D422" s="11" t="s">
        <v>9</v>
      </c>
      <c r="E422" s="13">
        <f t="shared" si="251"/>
        <v>34.19999999999999</v>
      </c>
      <c r="G422" s="5">
        <f>G421+0.01</f>
        <v>7.179999999999911</v>
      </c>
      <c r="H422" s="6">
        <f t="shared" si="248"/>
        <v>1457</v>
      </c>
      <c r="I422" s="105"/>
      <c r="P422" s="19">
        <f t="shared" si="238"/>
        <v>384.4</v>
      </c>
      <c r="Q422" s="21">
        <f t="shared" si="240"/>
        <v>1152</v>
      </c>
      <c r="R422" s="12">
        <f t="shared" si="233"/>
        <v>6</v>
      </c>
      <c r="S422" s="11" t="s">
        <v>9</v>
      </c>
      <c r="T422" s="13">
        <f t="shared" si="234"/>
        <v>24.399999999999977</v>
      </c>
    </row>
    <row r="423" spans="1:20" ht="12.75">
      <c r="A423" s="19">
        <v>334.5</v>
      </c>
      <c r="B423" s="21">
        <f t="shared" si="249"/>
        <v>840</v>
      </c>
      <c r="C423" s="12">
        <f t="shared" si="250"/>
        <v>5</v>
      </c>
      <c r="D423" s="11" t="s">
        <v>9</v>
      </c>
      <c r="E423" s="13">
        <f t="shared" si="251"/>
        <v>34.5</v>
      </c>
      <c r="G423" s="5">
        <f>G422+0.01</f>
        <v>7.189999999999911</v>
      </c>
      <c r="H423" s="6">
        <f t="shared" si="248"/>
        <v>1459</v>
      </c>
      <c r="I423" s="105"/>
      <c r="P423" s="19">
        <f t="shared" si="238"/>
        <v>384.59999999999997</v>
      </c>
      <c r="Q423" s="21">
        <f t="shared" si="240"/>
        <v>1151</v>
      </c>
      <c r="R423" s="12">
        <f t="shared" si="233"/>
        <v>6</v>
      </c>
      <c r="S423" s="11" t="s">
        <v>9</v>
      </c>
      <c r="T423" s="13">
        <f t="shared" si="234"/>
        <v>24.599999999999966</v>
      </c>
    </row>
    <row r="424" spans="1:20" ht="12.75">
      <c r="A424" s="19">
        <f t="shared" si="252"/>
        <v>334.7</v>
      </c>
      <c r="B424" s="21">
        <f t="shared" si="249"/>
        <v>839</v>
      </c>
      <c r="C424" s="12">
        <f t="shared" si="250"/>
        <v>5</v>
      </c>
      <c r="D424" s="11" t="s">
        <v>9</v>
      </c>
      <c r="E424" s="13">
        <f t="shared" si="251"/>
        <v>34.69999999999999</v>
      </c>
      <c r="G424" s="5">
        <f>G423+0.01</f>
        <v>7.1999999999999105</v>
      </c>
      <c r="H424" s="6">
        <f t="shared" si="248"/>
        <v>1461</v>
      </c>
      <c r="I424" s="105"/>
      <c r="P424" s="19">
        <f t="shared" si="238"/>
        <v>384.79999999999995</v>
      </c>
      <c r="Q424" s="21">
        <f t="shared" si="240"/>
        <v>1150</v>
      </c>
      <c r="R424" s="12">
        <f t="shared" si="233"/>
        <v>6</v>
      </c>
      <c r="S424" s="11" t="s">
        <v>9</v>
      </c>
      <c r="T424" s="13">
        <f t="shared" si="234"/>
        <v>24.799999999999955</v>
      </c>
    </row>
    <row r="425" spans="1:20" ht="12.75">
      <c r="A425" s="19">
        <f t="shared" si="252"/>
        <v>334.9</v>
      </c>
      <c r="B425" s="21">
        <f t="shared" si="249"/>
        <v>838</v>
      </c>
      <c r="C425" s="12">
        <f t="shared" si="250"/>
        <v>5</v>
      </c>
      <c r="D425" s="11" t="s">
        <v>9</v>
      </c>
      <c r="E425" s="13">
        <f t="shared" si="251"/>
        <v>34.89999999999998</v>
      </c>
      <c r="G425" s="5">
        <f>G424+0.01</f>
        <v>7.20999999999991</v>
      </c>
      <c r="H425" s="6">
        <f t="shared" si="248"/>
        <v>1463</v>
      </c>
      <c r="I425" s="105"/>
      <c r="P425" s="19">
        <f t="shared" si="238"/>
        <v>384.99999999999994</v>
      </c>
      <c r="Q425" s="21">
        <f t="shared" si="240"/>
        <v>1149</v>
      </c>
      <c r="R425" s="12">
        <f t="shared" si="233"/>
        <v>6</v>
      </c>
      <c r="S425" s="11" t="s">
        <v>9</v>
      </c>
      <c r="T425" s="13">
        <f t="shared" si="234"/>
        <v>24.999999999999943</v>
      </c>
    </row>
    <row r="426" spans="1:20" ht="13.5" thickBot="1">
      <c r="A426" s="19">
        <f t="shared" si="252"/>
        <v>335.09999999999997</v>
      </c>
      <c r="B426" s="21">
        <f t="shared" si="249"/>
        <v>837</v>
      </c>
      <c r="C426" s="12">
        <f t="shared" si="250"/>
        <v>5</v>
      </c>
      <c r="D426" s="11" t="s">
        <v>9</v>
      </c>
      <c r="E426" s="13">
        <f t="shared" si="251"/>
        <v>35.099999999999966</v>
      </c>
      <c r="G426" s="7">
        <v>7.22</v>
      </c>
      <c r="H426" s="8" t="s">
        <v>8</v>
      </c>
      <c r="I426" s="105"/>
      <c r="P426" s="19">
        <f t="shared" si="238"/>
        <v>385.19999999999993</v>
      </c>
      <c r="Q426" s="21">
        <f t="shared" si="240"/>
        <v>1148</v>
      </c>
      <c r="R426" s="12">
        <f t="shared" si="233"/>
        <v>6</v>
      </c>
      <c r="S426" s="11" t="s">
        <v>9</v>
      </c>
      <c r="T426" s="13">
        <f t="shared" si="234"/>
        <v>25.199999999999932</v>
      </c>
    </row>
    <row r="427" spans="1:20" ht="12.75">
      <c r="A427" s="19">
        <v>335.4</v>
      </c>
      <c r="B427" s="21">
        <f t="shared" si="249"/>
        <v>836</v>
      </c>
      <c r="C427" s="12">
        <f t="shared" si="250"/>
        <v>5</v>
      </c>
      <c r="D427" s="11" t="s">
        <v>9</v>
      </c>
      <c r="E427" s="13">
        <f t="shared" si="251"/>
        <v>35.39999999999998</v>
      </c>
      <c r="P427" s="19">
        <f t="shared" si="238"/>
        <v>385.3999999999999</v>
      </c>
      <c r="Q427" s="21">
        <f t="shared" si="240"/>
        <v>1147</v>
      </c>
      <c r="R427" s="12">
        <f t="shared" si="233"/>
        <v>6</v>
      </c>
      <c r="S427" s="11" t="s">
        <v>9</v>
      </c>
      <c r="T427" s="13">
        <f t="shared" si="234"/>
        <v>25.39999999999992</v>
      </c>
    </row>
    <row r="428" spans="1:20" ht="12.75">
      <c r="A428" s="19">
        <f t="shared" si="252"/>
        <v>335.59999999999997</v>
      </c>
      <c r="B428" s="21">
        <f t="shared" si="249"/>
        <v>835</v>
      </c>
      <c r="C428" s="12">
        <f t="shared" si="250"/>
        <v>5</v>
      </c>
      <c r="D428" s="11" t="s">
        <v>9</v>
      </c>
      <c r="E428" s="13">
        <f t="shared" si="251"/>
        <v>35.599999999999966</v>
      </c>
      <c r="P428" s="19">
        <f t="shared" si="238"/>
        <v>385.5999999999999</v>
      </c>
      <c r="Q428" s="21">
        <f t="shared" si="240"/>
        <v>1146</v>
      </c>
      <c r="R428" s="12">
        <f t="shared" si="233"/>
        <v>6</v>
      </c>
      <c r="S428" s="11" t="s">
        <v>9</v>
      </c>
      <c r="T428" s="13">
        <f t="shared" si="234"/>
        <v>25.59999999999991</v>
      </c>
    </row>
    <row r="429" spans="1:20" ht="12.75">
      <c r="A429" s="19">
        <f t="shared" si="252"/>
        <v>335.79999999999995</v>
      </c>
      <c r="B429" s="21">
        <f t="shared" si="249"/>
        <v>834</v>
      </c>
      <c r="C429" s="12">
        <f t="shared" si="250"/>
        <v>5</v>
      </c>
      <c r="D429" s="11" t="s">
        <v>9</v>
      </c>
      <c r="E429" s="13">
        <f t="shared" si="251"/>
        <v>35.799999999999955</v>
      </c>
      <c r="P429" s="19">
        <v>386</v>
      </c>
      <c r="Q429" s="21">
        <f t="shared" si="240"/>
        <v>1145</v>
      </c>
      <c r="R429" s="12">
        <f t="shared" si="233"/>
        <v>6</v>
      </c>
      <c r="S429" s="11" t="s">
        <v>9</v>
      </c>
      <c r="T429" s="13">
        <f t="shared" si="234"/>
        <v>26</v>
      </c>
    </row>
    <row r="430" spans="1:20" ht="12.75">
      <c r="A430" s="19">
        <f t="shared" si="252"/>
        <v>335.99999999999994</v>
      </c>
      <c r="B430" s="21">
        <f t="shared" si="249"/>
        <v>833</v>
      </c>
      <c r="C430" s="12">
        <f t="shared" si="250"/>
        <v>5</v>
      </c>
      <c r="D430" s="11" t="s">
        <v>9</v>
      </c>
      <c r="E430" s="13">
        <f t="shared" si="251"/>
        <v>35.99999999999994</v>
      </c>
      <c r="P430" s="19">
        <f t="shared" si="238"/>
        <v>386.2</v>
      </c>
      <c r="Q430" s="21">
        <f t="shared" si="240"/>
        <v>1144</v>
      </c>
      <c r="R430" s="12">
        <f t="shared" si="233"/>
        <v>6</v>
      </c>
      <c r="S430" s="11" t="s">
        <v>9</v>
      </c>
      <c r="T430" s="13">
        <f t="shared" si="234"/>
        <v>26.19999999999999</v>
      </c>
    </row>
    <row r="431" spans="1:20" ht="12.75">
      <c r="A431" s="19">
        <v>336.3</v>
      </c>
      <c r="B431" s="21">
        <f t="shared" si="249"/>
        <v>832</v>
      </c>
      <c r="C431" s="12">
        <f t="shared" si="250"/>
        <v>5</v>
      </c>
      <c r="D431" s="11" t="s">
        <v>9</v>
      </c>
      <c r="E431" s="13">
        <f t="shared" si="251"/>
        <v>36.30000000000001</v>
      </c>
      <c r="P431" s="19">
        <f t="shared" si="238"/>
        <v>386.4</v>
      </c>
      <c r="Q431" s="21">
        <f t="shared" si="240"/>
        <v>1143</v>
      </c>
      <c r="R431" s="12">
        <f t="shared" si="233"/>
        <v>6</v>
      </c>
      <c r="S431" s="11" t="s">
        <v>9</v>
      </c>
      <c r="T431" s="13">
        <f t="shared" si="234"/>
        <v>26.399999999999977</v>
      </c>
    </row>
    <row r="432" spans="1:20" ht="12.75">
      <c r="A432" s="19">
        <f t="shared" si="252"/>
        <v>336.5</v>
      </c>
      <c r="B432" s="21">
        <f t="shared" si="249"/>
        <v>831</v>
      </c>
      <c r="C432" s="12">
        <f t="shared" si="250"/>
        <v>5</v>
      </c>
      <c r="D432" s="11" t="s">
        <v>9</v>
      </c>
      <c r="E432" s="13">
        <f t="shared" si="251"/>
        <v>36.5</v>
      </c>
      <c r="P432" s="19">
        <f t="shared" si="238"/>
        <v>386.59999999999997</v>
      </c>
      <c r="Q432" s="21">
        <f t="shared" si="240"/>
        <v>1142</v>
      </c>
      <c r="R432" s="12">
        <f t="shared" si="233"/>
        <v>6</v>
      </c>
      <c r="S432" s="11" t="s">
        <v>9</v>
      </c>
      <c r="T432" s="13">
        <f t="shared" si="234"/>
        <v>26.599999999999966</v>
      </c>
    </row>
    <row r="433" spans="1:20" ht="12.75">
      <c r="A433" s="19">
        <f t="shared" si="252"/>
        <v>336.7</v>
      </c>
      <c r="B433" s="21">
        <f t="shared" si="249"/>
        <v>830</v>
      </c>
      <c r="C433" s="12">
        <f t="shared" si="250"/>
        <v>5</v>
      </c>
      <c r="D433" s="11" t="s">
        <v>9</v>
      </c>
      <c r="E433" s="13">
        <f t="shared" si="251"/>
        <v>36.69999999999999</v>
      </c>
      <c r="P433" s="19">
        <f t="shared" si="238"/>
        <v>386.79999999999995</v>
      </c>
      <c r="Q433" s="21">
        <f t="shared" si="240"/>
        <v>1141</v>
      </c>
      <c r="R433" s="12">
        <f t="shared" si="233"/>
        <v>6</v>
      </c>
      <c r="S433" s="11" t="s">
        <v>9</v>
      </c>
      <c r="T433" s="13">
        <f t="shared" si="234"/>
        <v>26.799999999999955</v>
      </c>
    </row>
    <row r="434" spans="1:20" ht="12.75">
      <c r="A434" s="19">
        <f t="shared" si="252"/>
        <v>336.9</v>
      </c>
      <c r="B434" s="21">
        <f t="shared" si="249"/>
        <v>829</v>
      </c>
      <c r="C434" s="12">
        <f t="shared" si="250"/>
        <v>5</v>
      </c>
      <c r="D434" s="11" t="s">
        <v>9</v>
      </c>
      <c r="E434" s="13">
        <f t="shared" si="251"/>
        <v>36.89999999999998</v>
      </c>
      <c r="P434" s="19">
        <f t="shared" si="238"/>
        <v>386.99999999999994</v>
      </c>
      <c r="Q434" s="21">
        <f t="shared" si="240"/>
        <v>1140</v>
      </c>
      <c r="R434" s="12">
        <f t="shared" si="233"/>
        <v>6</v>
      </c>
      <c r="S434" s="11" t="s">
        <v>9</v>
      </c>
      <c r="T434" s="13">
        <f t="shared" si="234"/>
        <v>26.999999999999943</v>
      </c>
    </row>
    <row r="435" spans="1:20" ht="12.75">
      <c r="A435" s="19">
        <v>337.2</v>
      </c>
      <c r="B435" s="21">
        <f t="shared" si="249"/>
        <v>828</v>
      </c>
      <c r="C435" s="12">
        <f t="shared" si="250"/>
        <v>5</v>
      </c>
      <c r="D435" s="11" t="s">
        <v>9</v>
      </c>
      <c r="E435" s="13">
        <f t="shared" si="251"/>
        <v>37.19999999999999</v>
      </c>
      <c r="P435" s="19">
        <f t="shared" si="238"/>
        <v>387.19999999999993</v>
      </c>
      <c r="Q435" s="21">
        <f t="shared" si="240"/>
        <v>1139</v>
      </c>
      <c r="R435" s="12">
        <f t="shared" si="233"/>
        <v>6</v>
      </c>
      <c r="S435" s="11" t="s">
        <v>9</v>
      </c>
      <c r="T435" s="13">
        <f t="shared" si="234"/>
        <v>27.199999999999932</v>
      </c>
    </row>
    <row r="436" spans="1:20" ht="12.75">
      <c r="A436" s="19">
        <f t="shared" si="252"/>
        <v>337.4</v>
      </c>
      <c r="B436" s="21">
        <f aca="true" t="shared" si="253" ref="B436:B451">B435-1</f>
        <v>827</v>
      </c>
      <c r="C436" s="12">
        <f aca="true" t="shared" si="254" ref="C436:C451">INT(A436/60)</f>
        <v>5</v>
      </c>
      <c r="D436" s="11" t="s">
        <v>9</v>
      </c>
      <c r="E436" s="13">
        <f aca="true" t="shared" si="255" ref="E436:E451">MOD(A436,60)</f>
        <v>37.39999999999998</v>
      </c>
      <c r="P436" s="19">
        <f t="shared" si="238"/>
        <v>387.3999999999999</v>
      </c>
      <c r="Q436" s="21">
        <f t="shared" si="240"/>
        <v>1138</v>
      </c>
      <c r="R436" s="12">
        <f t="shared" si="233"/>
        <v>6</v>
      </c>
      <c r="S436" s="11" t="s">
        <v>9</v>
      </c>
      <c r="T436" s="13">
        <f t="shared" si="234"/>
        <v>27.39999999999992</v>
      </c>
    </row>
    <row r="437" spans="1:20" ht="12.75">
      <c r="A437" s="19">
        <f t="shared" si="252"/>
        <v>337.59999999999997</v>
      </c>
      <c r="B437" s="21">
        <f t="shared" si="253"/>
        <v>826</v>
      </c>
      <c r="C437" s="12">
        <f t="shared" si="254"/>
        <v>5</v>
      </c>
      <c r="D437" s="11" t="s">
        <v>9</v>
      </c>
      <c r="E437" s="13">
        <f t="shared" si="255"/>
        <v>37.599999999999966</v>
      </c>
      <c r="P437" s="19">
        <f t="shared" si="238"/>
        <v>387.5999999999999</v>
      </c>
      <c r="Q437" s="21">
        <f t="shared" si="240"/>
        <v>1137</v>
      </c>
      <c r="R437" s="12">
        <f t="shared" si="233"/>
        <v>6</v>
      </c>
      <c r="S437" s="11" t="s">
        <v>9</v>
      </c>
      <c r="T437" s="13">
        <f t="shared" si="234"/>
        <v>27.59999999999991</v>
      </c>
    </row>
    <row r="438" spans="1:20" ht="12.75">
      <c r="A438" s="19">
        <v>337.9</v>
      </c>
      <c r="B438" s="21">
        <f t="shared" si="253"/>
        <v>825</v>
      </c>
      <c r="C438" s="12">
        <f t="shared" si="254"/>
        <v>5</v>
      </c>
      <c r="D438" s="11" t="s">
        <v>9</v>
      </c>
      <c r="E438" s="13">
        <f t="shared" si="255"/>
        <v>37.89999999999998</v>
      </c>
      <c r="P438" s="19">
        <f t="shared" si="238"/>
        <v>387.7999999999999</v>
      </c>
      <c r="Q438" s="21">
        <f t="shared" si="240"/>
        <v>1136</v>
      </c>
      <c r="R438" s="12">
        <f t="shared" si="233"/>
        <v>6</v>
      </c>
      <c r="S438" s="11" t="s">
        <v>9</v>
      </c>
      <c r="T438" s="13">
        <f t="shared" si="234"/>
        <v>27.799999999999898</v>
      </c>
    </row>
    <row r="439" spans="1:20" ht="12.75">
      <c r="A439" s="19">
        <f aca="true" t="shared" si="256" ref="A439:A453">A438+0.2</f>
        <v>338.09999999999997</v>
      </c>
      <c r="B439" s="21">
        <f t="shared" si="253"/>
        <v>824</v>
      </c>
      <c r="C439" s="12">
        <f t="shared" si="254"/>
        <v>5</v>
      </c>
      <c r="D439" s="11" t="s">
        <v>9</v>
      </c>
      <c r="E439" s="13">
        <f t="shared" si="255"/>
        <v>38.099999999999966</v>
      </c>
      <c r="P439" s="19">
        <f t="shared" si="238"/>
        <v>387.9999999999999</v>
      </c>
      <c r="Q439" s="21">
        <f t="shared" si="240"/>
        <v>1135</v>
      </c>
      <c r="R439" s="12">
        <f t="shared" si="233"/>
        <v>6</v>
      </c>
      <c r="S439" s="11" t="s">
        <v>9</v>
      </c>
      <c r="T439" s="13">
        <f t="shared" si="234"/>
        <v>27.999999999999886</v>
      </c>
    </row>
    <row r="440" spans="1:20" ht="12.75">
      <c r="A440" s="19">
        <v>338.4</v>
      </c>
      <c r="B440" s="21">
        <f t="shared" si="253"/>
        <v>823</v>
      </c>
      <c r="C440" s="12">
        <f t="shared" si="254"/>
        <v>5</v>
      </c>
      <c r="D440" s="11" t="s">
        <v>9</v>
      </c>
      <c r="E440" s="13">
        <f t="shared" si="255"/>
        <v>38.39999999999998</v>
      </c>
      <c r="P440" s="19">
        <f t="shared" si="238"/>
        <v>388.1999999999999</v>
      </c>
      <c r="Q440" s="21">
        <f t="shared" si="240"/>
        <v>1134</v>
      </c>
      <c r="R440" s="12">
        <f t="shared" si="233"/>
        <v>6</v>
      </c>
      <c r="S440" s="11" t="s">
        <v>9</v>
      </c>
      <c r="T440" s="13">
        <f t="shared" si="234"/>
        <v>28.199999999999875</v>
      </c>
    </row>
    <row r="441" spans="1:20" ht="12.75">
      <c r="A441" s="19">
        <f t="shared" si="256"/>
        <v>338.59999999999997</v>
      </c>
      <c r="B441" s="21">
        <f t="shared" si="253"/>
        <v>822</v>
      </c>
      <c r="C441" s="12">
        <f t="shared" si="254"/>
        <v>5</v>
      </c>
      <c r="D441" s="11" t="s">
        <v>9</v>
      </c>
      <c r="E441" s="13">
        <f t="shared" si="255"/>
        <v>38.599999999999966</v>
      </c>
      <c r="P441" s="19">
        <v>388.6</v>
      </c>
      <c r="Q441" s="21">
        <f t="shared" si="240"/>
        <v>1133</v>
      </c>
      <c r="R441" s="12">
        <f t="shared" si="233"/>
        <v>6</v>
      </c>
      <c r="S441" s="11" t="s">
        <v>9</v>
      </c>
      <c r="T441" s="13">
        <f t="shared" si="234"/>
        <v>28.600000000000023</v>
      </c>
    </row>
    <row r="442" spans="1:20" ht="12.75">
      <c r="A442" s="19">
        <f t="shared" si="256"/>
        <v>338.79999999999995</v>
      </c>
      <c r="B442" s="21">
        <f t="shared" si="253"/>
        <v>821</v>
      </c>
      <c r="C442" s="12">
        <f t="shared" si="254"/>
        <v>5</v>
      </c>
      <c r="D442" s="11" t="s">
        <v>9</v>
      </c>
      <c r="E442" s="13">
        <f t="shared" si="255"/>
        <v>38.799999999999955</v>
      </c>
      <c r="P442" s="19">
        <f t="shared" si="238"/>
        <v>388.8</v>
      </c>
      <c r="Q442" s="21">
        <f t="shared" si="240"/>
        <v>1132</v>
      </c>
      <c r="R442" s="12">
        <f t="shared" si="233"/>
        <v>6</v>
      </c>
      <c r="S442" s="11" t="s">
        <v>9</v>
      </c>
      <c r="T442" s="13">
        <f t="shared" si="234"/>
        <v>28.80000000000001</v>
      </c>
    </row>
    <row r="443" spans="1:20" ht="12.75">
      <c r="A443" s="19">
        <v>339.1</v>
      </c>
      <c r="B443" s="21">
        <f t="shared" si="253"/>
        <v>820</v>
      </c>
      <c r="C443" s="12">
        <f t="shared" si="254"/>
        <v>5</v>
      </c>
      <c r="D443" s="11" t="s">
        <v>9</v>
      </c>
      <c r="E443" s="13">
        <f t="shared" si="255"/>
        <v>39.10000000000002</v>
      </c>
      <c r="P443" s="19">
        <f t="shared" si="238"/>
        <v>389</v>
      </c>
      <c r="Q443" s="21">
        <f t="shared" si="240"/>
        <v>1131</v>
      </c>
      <c r="R443" s="12">
        <f t="shared" si="233"/>
        <v>6</v>
      </c>
      <c r="S443" s="11" t="s">
        <v>9</v>
      </c>
      <c r="T443" s="13">
        <f t="shared" si="234"/>
        <v>29</v>
      </c>
    </row>
    <row r="444" spans="1:20" ht="12.75">
      <c r="A444" s="19">
        <f t="shared" si="256"/>
        <v>339.3</v>
      </c>
      <c r="B444" s="21">
        <f t="shared" si="253"/>
        <v>819</v>
      </c>
      <c r="C444" s="12">
        <f t="shared" si="254"/>
        <v>5</v>
      </c>
      <c r="D444" s="11" t="s">
        <v>9</v>
      </c>
      <c r="E444" s="13">
        <f t="shared" si="255"/>
        <v>39.30000000000001</v>
      </c>
      <c r="P444" s="19">
        <f t="shared" si="238"/>
        <v>389.2</v>
      </c>
      <c r="Q444" s="21">
        <f t="shared" si="240"/>
        <v>1130</v>
      </c>
      <c r="R444" s="12">
        <f t="shared" si="233"/>
        <v>6</v>
      </c>
      <c r="S444" s="11" t="s">
        <v>9</v>
      </c>
      <c r="T444" s="13">
        <f t="shared" si="234"/>
        <v>29.19999999999999</v>
      </c>
    </row>
    <row r="445" spans="1:20" ht="12.75">
      <c r="A445" s="19">
        <f t="shared" si="256"/>
        <v>339.5</v>
      </c>
      <c r="B445" s="21">
        <f t="shared" si="253"/>
        <v>818</v>
      </c>
      <c r="C445" s="12">
        <f t="shared" si="254"/>
        <v>5</v>
      </c>
      <c r="D445" s="11" t="s">
        <v>9</v>
      </c>
      <c r="E445" s="13">
        <f t="shared" si="255"/>
        <v>39.5</v>
      </c>
      <c r="P445" s="19">
        <f t="shared" si="238"/>
        <v>389.4</v>
      </c>
      <c r="Q445" s="21">
        <f t="shared" si="240"/>
        <v>1129</v>
      </c>
      <c r="R445" s="12">
        <f t="shared" si="233"/>
        <v>6</v>
      </c>
      <c r="S445" s="11" t="s">
        <v>9</v>
      </c>
      <c r="T445" s="13">
        <f t="shared" si="234"/>
        <v>29.399999999999977</v>
      </c>
    </row>
    <row r="446" spans="1:20" ht="12.75">
      <c r="A446" s="19">
        <v>339.8</v>
      </c>
      <c r="B446" s="21">
        <f t="shared" si="253"/>
        <v>817</v>
      </c>
      <c r="C446" s="12">
        <f t="shared" si="254"/>
        <v>5</v>
      </c>
      <c r="D446" s="11" t="s">
        <v>9</v>
      </c>
      <c r="E446" s="13">
        <f t="shared" si="255"/>
        <v>39.80000000000001</v>
      </c>
      <c r="P446" s="19">
        <f t="shared" si="238"/>
        <v>389.59999999999997</v>
      </c>
      <c r="Q446" s="21">
        <f t="shared" si="240"/>
        <v>1128</v>
      </c>
      <c r="R446" s="12">
        <f t="shared" si="233"/>
        <v>6</v>
      </c>
      <c r="S446" s="11" t="s">
        <v>9</v>
      </c>
      <c r="T446" s="13">
        <f t="shared" si="234"/>
        <v>29.599999999999966</v>
      </c>
    </row>
    <row r="447" spans="1:20" ht="12.75">
      <c r="A447" s="19">
        <f t="shared" si="256"/>
        <v>340</v>
      </c>
      <c r="B447" s="21">
        <f t="shared" si="253"/>
        <v>816</v>
      </c>
      <c r="C447" s="12">
        <f t="shared" si="254"/>
        <v>5</v>
      </c>
      <c r="D447" s="11" t="s">
        <v>9</v>
      </c>
      <c r="E447" s="13">
        <f t="shared" si="255"/>
        <v>40</v>
      </c>
      <c r="P447" s="19">
        <f t="shared" si="238"/>
        <v>389.79999999999995</v>
      </c>
      <c r="Q447" s="21">
        <f t="shared" si="240"/>
        <v>1127</v>
      </c>
      <c r="R447" s="12">
        <f t="shared" si="233"/>
        <v>6</v>
      </c>
      <c r="S447" s="11" t="s">
        <v>9</v>
      </c>
      <c r="T447" s="13">
        <f t="shared" si="234"/>
        <v>29.799999999999955</v>
      </c>
    </row>
    <row r="448" spans="1:20" ht="12.75">
      <c r="A448" s="19">
        <f t="shared" si="256"/>
        <v>340.2</v>
      </c>
      <c r="B448" s="21">
        <f t="shared" si="253"/>
        <v>815</v>
      </c>
      <c r="C448" s="12">
        <f t="shared" si="254"/>
        <v>5</v>
      </c>
      <c r="D448" s="11" t="s">
        <v>9</v>
      </c>
      <c r="E448" s="13">
        <f t="shared" si="255"/>
        <v>40.19999999999999</v>
      </c>
      <c r="P448" s="19">
        <f t="shared" si="238"/>
        <v>389.99999999999994</v>
      </c>
      <c r="Q448" s="21">
        <f t="shared" si="240"/>
        <v>1126</v>
      </c>
      <c r="R448" s="12">
        <f t="shared" si="233"/>
        <v>6</v>
      </c>
      <c r="S448" s="11" t="s">
        <v>9</v>
      </c>
      <c r="T448" s="13">
        <f t="shared" si="234"/>
        <v>29.999999999999943</v>
      </c>
    </row>
    <row r="449" spans="1:20" ht="12.75">
      <c r="A449" s="19">
        <v>340.5</v>
      </c>
      <c r="B449" s="21">
        <f t="shared" si="253"/>
        <v>814</v>
      </c>
      <c r="C449" s="12">
        <f t="shared" si="254"/>
        <v>5</v>
      </c>
      <c r="D449" s="11" t="s">
        <v>9</v>
      </c>
      <c r="E449" s="13">
        <f t="shared" si="255"/>
        <v>40.5</v>
      </c>
      <c r="P449" s="19">
        <f t="shared" si="238"/>
        <v>390.19999999999993</v>
      </c>
      <c r="Q449" s="21">
        <f t="shared" si="240"/>
        <v>1125</v>
      </c>
      <c r="R449" s="12">
        <f t="shared" si="233"/>
        <v>6</v>
      </c>
      <c r="S449" s="11" t="s">
        <v>9</v>
      </c>
      <c r="T449" s="13">
        <f t="shared" si="234"/>
        <v>30.199999999999932</v>
      </c>
    </row>
    <row r="450" spans="1:20" ht="12.75">
      <c r="A450" s="19">
        <f t="shared" si="256"/>
        <v>340.7</v>
      </c>
      <c r="B450" s="21">
        <f t="shared" si="253"/>
        <v>813</v>
      </c>
      <c r="C450" s="12">
        <f t="shared" si="254"/>
        <v>5</v>
      </c>
      <c r="D450" s="11" t="s">
        <v>9</v>
      </c>
      <c r="E450" s="13">
        <f t="shared" si="255"/>
        <v>40.69999999999999</v>
      </c>
      <c r="P450" s="19">
        <v>390.6</v>
      </c>
      <c r="Q450" s="21">
        <f t="shared" si="240"/>
        <v>1124</v>
      </c>
      <c r="R450" s="12">
        <f aca="true" t="shared" si="257" ref="R450:R513">INT(P450/60)</f>
        <v>6</v>
      </c>
      <c r="S450" s="11" t="s">
        <v>9</v>
      </c>
      <c r="T450" s="13">
        <f aca="true" t="shared" si="258" ref="T450:T513">MOD(P450,60)</f>
        <v>30.600000000000023</v>
      </c>
    </row>
    <row r="451" spans="1:20" ht="12.75">
      <c r="A451" s="19">
        <f t="shared" si="256"/>
        <v>340.9</v>
      </c>
      <c r="B451" s="21">
        <f t="shared" si="253"/>
        <v>812</v>
      </c>
      <c r="C451" s="12">
        <f t="shared" si="254"/>
        <v>5</v>
      </c>
      <c r="D451" s="11" t="s">
        <v>9</v>
      </c>
      <c r="E451" s="13">
        <f t="shared" si="255"/>
        <v>40.89999999999998</v>
      </c>
      <c r="P451" s="19">
        <f t="shared" si="238"/>
        <v>390.8</v>
      </c>
      <c r="Q451" s="21">
        <f t="shared" si="240"/>
        <v>1123</v>
      </c>
      <c r="R451" s="12">
        <f t="shared" si="257"/>
        <v>6</v>
      </c>
      <c r="S451" s="11" t="s">
        <v>9</v>
      </c>
      <c r="T451" s="13">
        <f t="shared" si="258"/>
        <v>30.80000000000001</v>
      </c>
    </row>
    <row r="452" spans="1:20" ht="12.75">
      <c r="A452" s="19">
        <v>341.2</v>
      </c>
      <c r="B452" s="21">
        <f aca="true" t="shared" si="259" ref="B452:B467">B451-1</f>
        <v>811</v>
      </c>
      <c r="C452" s="12">
        <f aca="true" t="shared" si="260" ref="C452:C467">INT(A452/60)</f>
        <v>5</v>
      </c>
      <c r="D452" s="11" t="s">
        <v>9</v>
      </c>
      <c r="E452" s="13">
        <f aca="true" t="shared" si="261" ref="E452:E467">MOD(A452,60)</f>
        <v>41.19999999999999</v>
      </c>
      <c r="P452" s="19">
        <f t="shared" si="238"/>
        <v>391</v>
      </c>
      <c r="Q452" s="21">
        <f t="shared" si="240"/>
        <v>1122</v>
      </c>
      <c r="R452" s="12">
        <f t="shared" si="257"/>
        <v>6</v>
      </c>
      <c r="S452" s="11" t="s">
        <v>9</v>
      </c>
      <c r="T452" s="13">
        <f t="shared" si="258"/>
        <v>31</v>
      </c>
    </row>
    <row r="453" spans="1:20" ht="12.75">
      <c r="A453" s="19">
        <f t="shared" si="256"/>
        <v>341.4</v>
      </c>
      <c r="B453" s="21">
        <f t="shared" si="259"/>
        <v>810</v>
      </c>
      <c r="C453" s="12">
        <f t="shared" si="260"/>
        <v>5</v>
      </c>
      <c r="D453" s="11" t="s">
        <v>9</v>
      </c>
      <c r="E453" s="13">
        <f t="shared" si="261"/>
        <v>41.39999999999998</v>
      </c>
      <c r="P453" s="19">
        <f aca="true" t="shared" si="262" ref="P453:P516">P452+0.2</f>
        <v>391.2</v>
      </c>
      <c r="Q453" s="21">
        <f t="shared" si="240"/>
        <v>1121</v>
      </c>
      <c r="R453" s="12">
        <f t="shared" si="257"/>
        <v>6</v>
      </c>
      <c r="S453" s="11" t="s">
        <v>9</v>
      </c>
      <c r="T453" s="13">
        <f t="shared" si="258"/>
        <v>31.19999999999999</v>
      </c>
    </row>
    <row r="454" spans="1:20" ht="12.75">
      <c r="A454" s="19">
        <f aca="true" t="shared" si="263" ref="A454:A468">A453+0.2</f>
        <v>341.59999999999997</v>
      </c>
      <c r="B454" s="21">
        <f t="shared" si="259"/>
        <v>809</v>
      </c>
      <c r="C454" s="12">
        <f t="shared" si="260"/>
        <v>5</v>
      </c>
      <c r="D454" s="11" t="s">
        <v>9</v>
      </c>
      <c r="E454" s="13">
        <f t="shared" si="261"/>
        <v>41.599999999999966</v>
      </c>
      <c r="P454" s="19">
        <f t="shared" si="262"/>
        <v>391.4</v>
      </c>
      <c r="Q454" s="21">
        <f aca="true" t="shared" si="264" ref="Q454:Q517">Q453-1</f>
        <v>1120</v>
      </c>
      <c r="R454" s="12">
        <f t="shared" si="257"/>
        <v>6</v>
      </c>
      <c r="S454" s="11" t="s">
        <v>9</v>
      </c>
      <c r="T454" s="13">
        <f t="shared" si="258"/>
        <v>31.399999999999977</v>
      </c>
    </row>
    <row r="455" spans="1:20" ht="12.75">
      <c r="A455" s="19">
        <v>341.9</v>
      </c>
      <c r="B455" s="21">
        <f t="shared" si="259"/>
        <v>808</v>
      </c>
      <c r="C455" s="12">
        <f t="shared" si="260"/>
        <v>5</v>
      </c>
      <c r="D455" s="11" t="s">
        <v>9</v>
      </c>
      <c r="E455" s="13">
        <f t="shared" si="261"/>
        <v>41.89999999999998</v>
      </c>
      <c r="P455" s="19">
        <f t="shared" si="262"/>
        <v>391.59999999999997</v>
      </c>
      <c r="Q455" s="21">
        <f t="shared" si="264"/>
        <v>1119</v>
      </c>
      <c r="R455" s="12">
        <f t="shared" si="257"/>
        <v>6</v>
      </c>
      <c r="S455" s="11" t="s">
        <v>9</v>
      </c>
      <c r="T455" s="13">
        <f t="shared" si="258"/>
        <v>31.599999999999966</v>
      </c>
    </row>
    <row r="456" spans="1:20" ht="12.75">
      <c r="A456" s="19">
        <f t="shared" si="263"/>
        <v>342.09999999999997</v>
      </c>
      <c r="B456" s="21">
        <f t="shared" si="259"/>
        <v>807</v>
      </c>
      <c r="C456" s="12">
        <f t="shared" si="260"/>
        <v>5</v>
      </c>
      <c r="D456" s="11" t="s">
        <v>9</v>
      </c>
      <c r="E456" s="13">
        <f t="shared" si="261"/>
        <v>42.099999999999966</v>
      </c>
      <c r="P456" s="19">
        <f t="shared" si="262"/>
        <v>391.79999999999995</v>
      </c>
      <c r="Q456" s="21">
        <f t="shared" si="264"/>
        <v>1118</v>
      </c>
      <c r="R456" s="12">
        <f t="shared" si="257"/>
        <v>6</v>
      </c>
      <c r="S456" s="11" t="s">
        <v>9</v>
      </c>
      <c r="T456" s="13">
        <f t="shared" si="258"/>
        <v>31.799999999999955</v>
      </c>
    </row>
    <row r="457" spans="1:20" ht="12.75">
      <c r="A457" s="19">
        <f t="shared" si="263"/>
        <v>342.29999999999995</v>
      </c>
      <c r="B457" s="21">
        <f t="shared" si="259"/>
        <v>806</v>
      </c>
      <c r="C457" s="12">
        <f t="shared" si="260"/>
        <v>5</v>
      </c>
      <c r="D457" s="11" t="s">
        <v>9</v>
      </c>
      <c r="E457" s="13">
        <f t="shared" si="261"/>
        <v>42.299999999999955</v>
      </c>
      <c r="P457" s="19">
        <f t="shared" si="262"/>
        <v>391.99999999999994</v>
      </c>
      <c r="Q457" s="21">
        <f t="shared" si="264"/>
        <v>1117</v>
      </c>
      <c r="R457" s="12">
        <f t="shared" si="257"/>
        <v>6</v>
      </c>
      <c r="S457" s="11" t="s">
        <v>9</v>
      </c>
      <c r="T457" s="13">
        <f t="shared" si="258"/>
        <v>31.999999999999943</v>
      </c>
    </row>
    <row r="458" spans="1:20" ht="12.75">
      <c r="A458" s="19">
        <v>342.6</v>
      </c>
      <c r="B458" s="21">
        <f t="shared" si="259"/>
        <v>805</v>
      </c>
      <c r="C458" s="12">
        <f t="shared" si="260"/>
        <v>5</v>
      </c>
      <c r="D458" s="11" t="s">
        <v>9</v>
      </c>
      <c r="E458" s="13">
        <f t="shared" si="261"/>
        <v>42.60000000000002</v>
      </c>
      <c r="P458" s="19">
        <v>392.4</v>
      </c>
      <c r="Q458" s="21">
        <f t="shared" si="264"/>
        <v>1116</v>
      </c>
      <c r="R458" s="12">
        <f t="shared" si="257"/>
        <v>6</v>
      </c>
      <c r="S458" s="11" t="s">
        <v>9</v>
      </c>
      <c r="T458" s="13">
        <f t="shared" si="258"/>
        <v>32.39999999999998</v>
      </c>
    </row>
    <row r="459" spans="1:20" ht="12.75">
      <c r="A459" s="19">
        <f t="shared" si="263"/>
        <v>342.8</v>
      </c>
      <c r="B459" s="21">
        <f t="shared" si="259"/>
        <v>804</v>
      </c>
      <c r="C459" s="12">
        <f t="shared" si="260"/>
        <v>5</v>
      </c>
      <c r="D459" s="11" t="s">
        <v>9</v>
      </c>
      <c r="E459" s="13">
        <f t="shared" si="261"/>
        <v>42.80000000000001</v>
      </c>
      <c r="P459" s="19">
        <f t="shared" si="262"/>
        <v>392.59999999999997</v>
      </c>
      <c r="Q459" s="21">
        <f t="shared" si="264"/>
        <v>1115</v>
      </c>
      <c r="R459" s="12">
        <f t="shared" si="257"/>
        <v>6</v>
      </c>
      <c r="S459" s="11" t="s">
        <v>9</v>
      </c>
      <c r="T459" s="13">
        <f t="shared" si="258"/>
        <v>32.599999999999966</v>
      </c>
    </row>
    <row r="460" spans="1:20" ht="12.75">
      <c r="A460" s="19">
        <v>343.1</v>
      </c>
      <c r="B460" s="21">
        <f t="shared" si="259"/>
        <v>803</v>
      </c>
      <c r="C460" s="12">
        <f t="shared" si="260"/>
        <v>5</v>
      </c>
      <c r="D460" s="11" t="s">
        <v>9</v>
      </c>
      <c r="E460" s="13">
        <f t="shared" si="261"/>
        <v>43.10000000000002</v>
      </c>
      <c r="P460" s="19">
        <f t="shared" si="262"/>
        <v>392.79999999999995</v>
      </c>
      <c r="Q460" s="21">
        <f t="shared" si="264"/>
        <v>1114</v>
      </c>
      <c r="R460" s="12">
        <f t="shared" si="257"/>
        <v>6</v>
      </c>
      <c r="S460" s="11" t="s">
        <v>9</v>
      </c>
      <c r="T460" s="13">
        <f t="shared" si="258"/>
        <v>32.799999999999955</v>
      </c>
    </row>
    <row r="461" spans="1:20" ht="12.75">
      <c r="A461" s="19">
        <f t="shared" si="263"/>
        <v>343.3</v>
      </c>
      <c r="B461" s="21">
        <f t="shared" si="259"/>
        <v>802</v>
      </c>
      <c r="C461" s="12">
        <f t="shared" si="260"/>
        <v>5</v>
      </c>
      <c r="D461" s="11" t="s">
        <v>9</v>
      </c>
      <c r="E461" s="13">
        <f t="shared" si="261"/>
        <v>43.30000000000001</v>
      </c>
      <c r="P461" s="19">
        <f t="shared" si="262"/>
        <v>392.99999999999994</v>
      </c>
      <c r="Q461" s="21">
        <f t="shared" si="264"/>
        <v>1113</v>
      </c>
      <c r="R461" s="12">
        <f t="shared" si="257"/>
        <v>6</v>
      </c>
      <c r="S461" s="11" t="s">
        <v>9</v>
      </c>
      <c r="T461" s="13">
        <f t="shared" si="258"/>
        <v>32.99999999999994</v>
      </c>
    </row>
    <row r="462" spans="1:20" ht="12.75">
      <c r="A462" s="19">
        <v>343.6</v>
      </c>
      <c r="B462" s="21">
        <f t="shared" si="259"/>
        <v>801</v>
      </c>
      <c r="C462" s="12">
        <f t="shared" si="260"/>
        <v>5</v>
      </c>
      <c r="D462" s="11" t="s">
        <v>9</v>
      </c>
      <c r="E462" s="13">
        <f t="shared" si="261"/>
        <v>43.60000000000002</v>
      </c>
      <c r="P462" s="19">
        <v>393.4</v>
      </c>
      <c r="Q462" s="21">
        <f t="shared" si="264"/>
        <v>1112</v>
      </c>
      <c r="R462" s="12">
        <f t="shared" si="257"/>
        <v>6</v>
      </c>
      <c r="S462" s="11" t="s">
        <v>9</v>
      </c>
      <c r="T462" s="13">
        <f t="shared" si="258"/>
        <v>33.39999999999998</v>
      </c>
    </row>
    <row r="463" spans="1:20" ht="12.75">
      <c r="A463" s="19">
        <f t="shared" si="263"/>
        <v>343.8</v>
      </c>
      <c r="B463" s="21">
        <f t="shared" si="259"/>
        <v>800</v>
      </c>
      <c r="C463" s="12">
        <f t="shared" si="260"/>
        <v>5</v>
      </c>
      <c r="D463" s="11" t="s">
        <v>9</v>
      </c>
      <c r="E463" s="13">
        <f t="shared" si="261"/>
        <v>43.80000000000001</v>
      </c>
      <c r="P463" s="19">
        <f t="shared" si="262"/>
        <v>393.59999999999997</v>
      </c>
      <c r="Q463" s="21">
        <f t="shared" si="264"/>
        <v>1111</v>
      </c>
      <c r="R463" s="12">
        <f t="shared" si="257"/>
        <v>6</v>
      </c>
      <c r="S463" s="11" t="s">
        <v>9</v>
      </c>
      <c r="T463" s="13">
        <f t="shared" si="258"/>
        <v>33.599999999999966</v>
      </c>
    </row>
    <row r="464" spans="1:20" ht="12.75">
      <c r="A464" s="19">
        <v>344.1</v>
      </c>
      <c r="B464" s="21">
        <f t="shared" si="259"/>
        <v>799</v>
      </c>
      <c r="C464" s="12">
        <f t="shared" si="260"/>
        <v>5</v>
      </c>
      <c r="D464" s="11" t="s">
        <v>9</v>
      </c>
      <c r="E464" s="13">
        <f t="shared" si="261"/>
        <v>44.10000000000002</v>
      </c>
      <c r="P464" s="19">
        <f t="shared" si="262"/>
        <v>393.79999999999995</v>
      </c>
      <c r="Q464" s="21">
        <f t="shared" si="264"/>
        <v>1110</v>
      </c>
      <c r="R464" s="12">
        <f t="shared" si="257"/>
        <v>6</v>
      </c>
      <c r="S464" s="11" t="s">
        <v>9</v>
      </c>
      <c r="T464" s="13">
        <f t="shared" si="258"/>
        <v>33.799999999999955</v>
      </c>
    </row>
    <row r="465" spans="1:20" ht="12.75">
      <c r="A465" s="19">
        <f t="shared" si="263"/>
        <v>344.3</v>
      </c>
      <c r="B465" s="21">
        <f t="shared" si="259"/>
        <v>798</v>
      </c>
      <c r="C465" s="12">
        <f t="shared" si="260"/>
        <v>5</v>
      </c>
      <c r="D465" s="11" t="s">
        <v>9</v>
      </c>
      <c r="E465" s="13">
        <f t="shared" si="261"/>
        <v>44.30000000000001</v>
      </c>
      <c r="P465" s="19">
        <f t="shared" si="262"/>
        <v>393.99999999999994</v>
      </c>
      <c r="Q465" s="21">
        <f t="shared" si="264"/>
        <v>1109</v>
      </c>
      <c r="R465" s="12">
        <f t="shared" si="257"/>
        <v>6</v>
      </c>
      <c r="S465" s="11" t="s">
        <v>9</v>
      </c>
      <c r="T465" s="13">
        <f t="shared" si="258"/>
        <v>33.99999999999994</v>
      </c>
    </row>
    <row r="466" spans="1:20" ht="12.75">
      <c r="A466" s="19">
        <v>344.6</v>
      </c>
      <c r="B466" s="21">
        <f t="shared" si="259"/>
        <v>797</v>
      </c>
      <c r="C466" s="12">
        <f t="shared" si="260"/>
        <v>5</v>
      </c>
      <c r="D466" s="11" t="s">
        <v>9</v>
      </c>
      <c r="E466" s="13">
        <f t="shared" si="261"/>
        <v>44.60000000000002</v>
      </c>
      <c r="P466" s="19">
        <f t="shared" si="262"/>
        <v>394.19999999999993</v>
      </c>
      <c r="Q466" s="21">
        <f t="shared" si="264"/>
        <v>1108</v>
      </c>
      <c r="R466" s="12">
        <f t="shared" si="257"/>
        <v>6</v>
      </c>
      <c r="S466" s="11" t="s">
        <v>9</v>
      </c>
      <c r="T466" s="13">
        <f t="shared" si="258"/>
        <v>34.19999999999993</v>
      </c>
    </row>
    <row r="467" spans="1:20" ht="12.75">
      <c r="A467" s="19">
        <f t="shared" si="263"/>
        <v>344.8</v>
      </c>
      <c r="B467" s="21">
        <f t="shared" si="259"/>
        <v>796</v>
      </c>
      <c r="C467" s="12">
        <f t="shared" si="260"/>
        <v>5</v>
      </c>
      <c r="D467" s="11" t="s">
        <v>9</v>
      </c>
      <c r="E467" s="13">
        <f t="shared" si="261"/>
        <v>44.80000000000001</v>
      </c>
      <c r="P467" s="19">
        <f t="shared" si="262"/>
        <v>394.3999999999999</v>
      </c>
      <c r="Q467" s="21">
        <f t="shared" si="264"/>
        <v>1107</v>
      </c>
      <c r="R467" s="12">
        <f t="shared" si="257"/>
        <v>6</v>
      </c>
      <c r="S467" s="11" t="s">
        <v>9</v>
      </c>
      <c r="T467" s="13">
        <f t="shared" si="258"/>
        <v>34.39999999999992</v>
      </c>
    </row>
    <row r="468" spans="1:20" ht="12.75">
      <c r="A468" s="19">
        <f t="shared" si="263"/>
        <v>345</v>
      </c>
      <c r="B468" s="21">
        <f aca="true" t="shared" si="265" ref="B468:B483">B467-1</f>
        <v>795</v>
      </c>
      <c r="C468" s="12">
        <f aca="true" t="shared" si="266" ref="C468:C483">INT(A468/60)</f>
        <v>5</v>
      </c>
      <c r="D468" s="11" t="s">
        <v>9</v>
      </c>
      <c r="E468" s="13">
        <f aca="true" t="shared" si="267" ref="E468:E483">MOD(A468,60)</f>
        <v>45</v>
      </c>
      <c r="P468" s="19">
        <f t="shared" si="262"/>
        <v>394.5999999999999</v>
      </c>
      <c r="Q468" s="21">
        <f t="shared" si="264"/>
        <v>1106</v>
      </c>
      <c r="R468" s="12">
        <f t="shared" si="257"/>
        <v>6</v>
      </c>
      <c r="S468" s="11" t="s">
        <v>9</v>
      </c>
      <c r="T468" s="13">
        <f t="shared" si="258"/>
        <v>34.59999999999991</v>
      </c>
    </row>
    <row r="469" spans="1:20" ht="12.75">
      <c r="A469" s="19">
        <v>345.3</v>
      </c>
      <c r="B469" s="21">
        <f t="shared" si="265"/>
        <v>794</v>
      </c>
      <c r="C469" s="12">
        <f t="shared" si="266"/>
        <v>5</v>
      </c>
      <c r="D469" s="11" t="s">
        <v>9</v>
      </c>
      <c r="E469" s="13">
        <f t="shared" si="267"/>
        <v>45.30000000000001</v>
      </c>
      <c r="P469" s="19">
        <f t="shared" si="262"/>
        <v>394.7999999999999</v>
      </c>
      <c r="Q469" s="21">
        <f t="shared" si="264"/>
        <v>1105</v>
      </c>
      <c r="R469" s="12">
        <f t="shared" si="257"/>
        <v>6</v>
      </c>
      <c r="S469" s="11" t="s">
        <v>9</v>
      </c>
      <c r="T469" s="13">
        <f t="shared" si="258"/>
        <v>34.7999999999999</v>
      </c>
    </row>
    <row r="470" spans="1:20" ht="12.75">
      <c r="A470" s="19">
        <f aca="true" t="shared" si="268" ref="A470:A485">A469+0.2</f>
        <v>345.5</v>
      </c>
      <c r="B470" s="21">
        <f t="shared" si="265"/>
        <v>793</v>
      </c>
      <c r="C470" s="12">
        <f t="shared" si="266"/>
        <v>5</v>
      </c>
      <c r="D470" s="11" t="s">
        <v>9</v>
      </c>
      <c r="E470" s="13">
        <f t="shared" si="267"/>
        <v>45.5</v>
      </c>
      <c r="P470" s="19">
        <f t="shared" si="262"/>
        <v>394.9999999999999</v>
      </c>
      <c r="Q470" s="21">
        <f t="shared" si="264"/>
        <v>1104</v>
      </c>
      <c r="R470" s="12">
        <f t="shared" si="257"/>
        <v>6</v>
      </c>
      <c r="S470" s="11" t="s">
        <v>9</v>
      </c>
      <c r="T470" s="13">
        <f t="shared" si="258"/>
        <v>34.999999999999886</v>
      </c>
    </row>
    <row r="471" spans="1:20" ht="12.75">
      <c r="A471" s="19">
        <f t="shared" si="268"/>
        <v>345.7</v>
      </c>
      <c r="B471" s="21">
        <f t="shared" si="265"/>
        <v>792</v>
      </c>
      <c r="C471" s="12">
        <f t="shared" si="266"/>
        <v>5</v>
      </c>
      <c r="D471" s="11" t="s">
        <v>9</v>
      </c>
      <c r="E471" s="13">
        <f t="shared" si="267"/>
        <v>45.69999999999999</v>
      </c>
      <c r="P471" s="19">
        <f t="shared" si="262"/>
        <v>395.1999999999999</v>
      </c>
      <c r="Q471" s="21">
        <f t="shared" si="264"/>
        <v>1103</v>
      </c>
      <c r="R471" s="12">
        <f t="shared" si="257"/>
        <v>6</v>
      </c>
      <c r="S471" s="11" t="s">
        <v>9</v>
      </c>
      <c r="T471" s="13">
        <f t="shared" si="258"/>
        <v>35.199999999999875</v>
      </c>
    </row>
    <row r="472" spans="1:20" ht="12.75">
      <c r="A472" s="19">
        <v>346</v>
      </c>
      <c r="B472" s="21">
        <f t="shared" si="265"/>
        <v>791</v>
      </c>
      <c r="C472" s="12">
        <f t="shared" si="266"/>
        <v>5</v>
      </c>
      <c r="D472" s="11" t="s">
        <v>9</v>
      </c>
      <c r="E472" s="13">
        <f t="shared" si="267"/>
        <v>46</v>
      </c>
      <c r="P472" s="19">
        <v>395.6</v>
      </c>
      <c r="Q472" s="21">
        <f t="shared" si="264"/>
        <v>1102</v>
      </c>
      <c r="R472" s="12">
        <f t="shared" si="257"/>
        <v>6</v>
      </c>
      <c r="S472" s="11" t="s">
        <v>9</v>
      </c>
      <c r="T472" s="13">
        <f t="shared" si="258"/>
        <v>35.60000000000002</v>
      </c>
    </row>
    <row r="473" spans="1:20" ht="12.75">
      <c r="A473" s="19">
        <f t="shared" si="268"/>
        <v>346.2</v>
      </c>
      <c r="B473" s="21">
        <f t="shared" si="265"/>
        <v>790</v>
      </c>
      <c r="C473" s="12">
        <f t="shared" si="266"/>
        <v>5</v>
      </c>
      <c r="D473" s="11" t="s">
        <v>9</v>
      </c>
      <c r="E473" s="13">
        <f t="shared" si="267"/>
        <v>46.19999999999999</v>
      </c>
      <c r="P473" s="19">
        <f t="shared" si="262"/>
        <v>395.8</v>
      </c>
      <c r="Q473" s="21">
        <f t="shared" si="264"/>
        <v>1101</v>
      </c>
      <c r="R473" s="12">
        <f t="shared" si="257"/>
        <v>6</v>
      </c>
      <c r="S473" s="11" t="s">
        <v>9</v>
      </c>
      <c r="T473" s="13">
        <f t="shared" si="258"/>
        <v>35.80000000000001</v>
      </c>
    </row>
    <row r="474" spans="1:20" ht="12.75">
      <c r="A474" s="19">
        <v>346.5</v>
      </c>
      <c r="B474" s="21">
        <f t="shared" si="265"/>
        <v>789</v>
      </c>
      <c r="C474" s="12">
        <f t="shared" si="266"/>
        <v>5</v>
      </c>
      <c r="D474" s="11" t="s">
        <v>9</v>
      </c>
      <c r="E474" s="13">
        <f t="shared" si="267"/>
        <v>46.5</v>
      </c>
      <c r="P474" s="19">
        <f t="shared" si="262"/>
        <v>396</v>
      </c>
      <c r="Q474" s="21">
        <f t="shared" si="264"/>
        <v>1100</v>
      </c>
      <c r="R474" s="12">
        <f t="shared" si="257"/>
        <v>6</v>
      </c>
      <c r="S474" s="11" t="s">
        <v>9</v>
      </c>
      <c r="T474" s="13">
        <f t="shared" si="258"/>
        <v>36</v>
      </c>
    </row>
    <row r="475" spans="1:20" ht="12.75">
      <c r="A475" s="19">
        <f t="shared" si="268"/>
        <v>346.7</v>
      </c>
      <c r="B475" s="21">
        <f t="shared" si="265"/>
        <v>788</v>
      </c>
      <c r="C475" s="12">
        <f t="shared" si="266"/>
        <v>5</v>
      </c>
      <c r="D475" s="11" t="s">
        <v>9</v>
      </c>
      <c r="E475" s="13">
        <f t="shared" si="267"/>
        <v>46.69999999999999</v>
      </c>
      <c r="P475" s="19">
        <f t="shared" si="262"/>
        <v>396.2</v>
      </c>
      <c r="Q475" s="21">
        <f t="shared" si="264"/>
        <v>1099</v>
      </c>
      <c r="R475" s="12">
        <f t="shared" si="257"/>
        <v>6</v>
      </c>
      <c r="S475" s="11" t="s">
        <v>9</v>
      </c>
      <c r="T475" s="13">
        <f t="shared" si="258"/>
        <v>36.19999999999999</v>
      </c>
    </row>
    <row r="476" spans="1:20" ht="12.75">
      <c r="A476" s="19">
        <v>347</v>
      </c>
      <c r="B476" s="21">
        <f t="shared" si="265"/>
        <v>787</v>
      </c>
      <c r="C476" s="12">
        <f t="shared" si="266"/>
        <v>5</v>
      </c>
      <c r="D476" s="11" t="s">
        <v>9</v>
      </c>
      <c r="E476" s="13">
        <f t="shared" si="267"/>
        <v>47</v>
      </c>
      <c r="P476" s="19">
        <f t="shared" si="262"/>
        <v>396.4</v>
      </c>
      <c r="Q476" s="21">
        <f t="shared" si="264"/>
        <v>1098</v>
      </c>
      <c r="R476" s="12">
        <f t="shared" si="257"/>
        <v>6</v>
      </c>
      <c r="S476" s="11" t="s">
        <v>9</v>
      </c>
      <c r="T476" s="13">
        <f t="shared" si="258"/>
        <v>36.39999999999998</v>
      </c>
    </row>
    <row r="477" spans="1:20" ht="12.75">
      <c r="A477" s="19">
        <f t="shared" si="268"/>
        <v>347.2</v>
      </c>
      <c r="B477" s="21">
        <f t="shared" si="265"/>
        <v>786</v>
      </c>
      <c r="C477" s="12">
        <f t="shared" si="266"/>
        <v>5</v>
      </c>
      <c r="D477" s="11" t="s">
        <v>9</v>
      </c>
      <c r="E477" s="13">
        <f t="shared" si="267"/>
        <v>47.19999999999999</v>
      </c>
      <c r="P477" s="19">
        <f t="shared" si="262"/>
        <v>396.59999999999997</v>
      </c>
      <c r="Q477" s="21">
        <f t="shared" si="264"/>
        <v>1097</v>
      </c>
      <c r="R477" s="12">
        <f t="shared" si="257"/>
        <v>6</v>
      </c>
      <c r="S477" s="11" t="s">
        <v>9</v>
      </c>
      <c r="T477" s="13">
        <f t="shared" si="258"/>
        <v>36.599999999999966</v>
      </c>
    </row>
    <row r="478" spans="1:20" ht="12.75">
      <c r="A478" s="19">
        <v>347.5</v>
      </c>
      <c r="B478" s="21">
        <f t="shared" si="265"/>
        <v>785</v>
      </c>
      <c r="C478" s="12">
        <f t="shared" si="266"/>
        <v>5</v>
      </c>
      <c r="D478" s="11" t="s">
        <v>9</v>
      </c>
      <c r="E478" s="13">
        <f t="shared" si="267"/>
        <v>47.5</v>
      </c>
      <c r="P478" s="19">
        <v>397</v>
      </c>
      <c r="Q478" s="21">
        <f t="shared" si="264"/>
        <v>1096</v>
      </c>
      <c r="R478" s="12">
        <f t="shared" si="257"/>
        <v>6</v>
      </c>
      <c r="S478" s="11" t="s">
        <v>9</v>
      </c>
      <c r="T478" s="13">
        <f t="shared" si="258"/>
        <v>37</v>
      </c>
    </row>
    <row r="479" spans="1:20" ht="12.75">
      <c r="A479" s="19">
        <f t="shared" si="268"/>
        <v>347.7</v>
      </c>
      <c r="B479" s="21">
        <f t="shared" si="265"/>
        <v>784</v>
      </c>
      <c r="C479" s="12">
        <f t="shared" si="266"/>
        <v>5</v>
      </c>
      <c r="D479" s="11" t="s">
        <v>9</v>
      </c>
      <c r="E479" s="13">
        <f t="shared" si="267"/>
        <v>47.69999999999999</v>
      </c>
      <c r="P479" s="19">
        <f t="shared" si="262"/>
        <v>397.2</v>
      </c>
      <c r="Q479" s="21">
        <f t="shared" si="264"/>
        <v>1095</v>
      </c>
      <c r="R479" s="12">
        <f t="shared" si="257"/>
        <v>6</v>
      </c>
      <c r="S479" s="11" t="s">
        <v>9</v>
      </c>
      <c r="T479" s="13">
        <f t="shared" si="258"/>
        <v>37.19999999999999</v>
      </c>
    </row>
    <row r="480" spans="1:20" ht="12.75">
      <c r="A480" s="19">
        <v>348</v>
      </c>
      <c r="B480" s="21">
        <f t="shared" si="265"/>
        <v>783</v>
      </c>
      <c r="C480" s="12">
        <f t="shared" si="266"/>
        <v>5</v>
      </c>
      <c r="D480" s="11" t="s">
        <v>9</v>
      </c>
      <c r="E480" s="13">
        <f t="shared" si="267"/>
        <v>48</v>
      </c>
      <c r="P480" s="19">
        <f t="shared" si="262"/>
        <v>397.4</v>
      </c>
      <c r="Q480" s="21">
        <f t="shared" si="264"/>
        <v>1094</v>
      </c>
      <c r="R480" s="12">
        <f t="shared" si="257"/>
        <v>6</v>
      </c>
      <c r="S480" s="11" t="s">
        <v>9</v>
      </c>
      <c r="T480" s="13">
        <f t="shared" si="258"/>
        <v>37.39999999999998</v>
      </c>
    </row>
    <row r="481" spans="1:20" ht="12.75">
      <c r="A481" s="19">
        <f t="shared" si="268"/>
        <v>348.2</v>
      </c>
      <c r="B481" s="21">
        <f t="shared" si="265"/>
        <v>782</v>
      </c>
      <c r="C481" s="12">
        <f t="shared" si="266"/>
        <v>5</v>
      </c>
      <c r="D481" s="11" t="s">
        <v>9</v>
      </c>
      <c r="E481" s="13">
        <f t="shared" si="267"/>
        <v>48.19999999999999</v>
      </c>
      <c r="P481" s="19">
        <f t="shared" si="262"/>
        <v>397.59999999999997</v>
      </c>
      <c r="Q481" s="21">
        <f t="shared" si="264"/>
        <v>1093</v>
      </c>
      <c r="R481" s="12">
        <f t="shared" si="257"/>
        <v>6</v>
      </c>
      <c r="S481" s="11" t="s">
        <v>9</v>
      </c>
      <c r="T481" s="13">
        <f t="shared" si="258"/>
        <v>37.599999999999966</v>
      </c>
    </row>
    <row r="482" spans="1:20" ht="12.75">
      <c r="A482" s="19">
        <v>348.5</v>
      </c>
      <c r="B482" s="21">
        <f t="shared" si="265"/>
        <v>781</v>
      </c>
      <c r="C482" s="12">
        <f t="shared" si="266"/>
        <v>5</v>
      </c>
      <c r="D482" s="11" t="s">
        <v>9</v>
      </c>
      <c r="E482" s="13">
        <f t="shared" si="267"/>
        <v>48.5</v>
      </c>
      <c r="P482" s="19">
        <f t="shared" si="262"/>
        <v>397.79999999999995</v>
      </c>
      <c r="Q482" s="21">
        <f t="shared" si="264"/>
        <v>1092</v>
      </c>
      <c r="R482" s="12">
        <f t="shared" si="257"/>
        <v>6</v>
      </c>
      <c r="S482" s="11" t="s">
        <v>9</v>
      </c>
      <c r="T482" s="13">
        <f t="shared" si="258"/>
        <v>37.799999999999955</v>
      </c>
    </row>
    <row r="483" spans="1:20" ht="12.75">
      <c r="A483" s="19">
        <f t="shared" si="268"/>
        <v>348.7</v>
      </c>
      <c r="B483" s="21">
        <f t="shared" si="265"/>
        <v>780</v>
      </c>
      <c r="C483" s="12">
        <f t="shared" si="266"/>
        <v>5</v>
      </c>
      <c r="D483" s="11" t="s">
        <v>9</v>
      </c>
      <c r="E483" s="13">
        <f t="shared" si="267"/>
        <v>48.69999999999999</v>
      </c>
      <c r="P483" s="19">
        <f t="shared" si="262"/>
        <v>397.99999999999994</v>
      </c>
      <c r="Q483" s="21">
        <f t="shared" si="264"/>
        <v>1091</v>
      </c>
      <c r="R483" s="12">
        <f t="shared" si="257"/>
        <v>6</v>
      </c>
      <c r="S483" s="11" t="s">
        <v>9</v>
      </c>
      <c r="T483" s="13">
        <f t="shared" si="258"/>
        <v>37.99999999999994</v>
      </c>
    </row>
    <row r="484" spans="1:20" ht="12.75">
      <c r="A484" s="19">
        <v>349</v>
      </c>
      <c r="B484" s="21">
        <f aca="true" t="shared" si="269" ref="B484:B499">B483-1</f>
        <v>779</v>
      </c>
      <c r="C484" s="12">
        <f aca="true" t="shared" si="270" ref="C484:C499">INT(A484/60)</f>
        <v>5</v>
      </c>
      <c r="D484" s="11" t="s">
        <v>9</v>
      </c>
      <c r="E484" s="13">
        <f aca="true" t="shared" si="271" ref="E484:E499">MOD(A484,60)</f>
        <v>49</v>
      </c>
      <c r="P484" s="19">
        <v>398.4</v>
      </c>
      <c r="Q484" s="21">
        <f t="shared" si="264"/>
        <v>1090</v>
      </c>
      <c r="R484" s="12">
        <f t="shared" si="257"/>
        <v>6</v>
      </c>
      <c r="S484" s="11" t="s">
        <v>9</v>
      </c>
      <c r="T484" s="13">
        <f t="shared" si="258"/>
        <v>38.39999999999998</v>
      </c>
    </row>
    <row r="485" spans="1:20" ht="12.75">
      <c r="A485" s="19">
        <f t="shared" si="268"/>
        <v>349.2</v>
      </c>
      <c r="B485" s="21">
        <f t="shared" si="269"/>
        <v>778</v>
      </c>
      <c r="C485" s="12">
        <f t="shared" si="270"/>
        <v>5</v>
      </c>
      <c r="D485" s="11" t="s">
        <v>9</v>
      </c>
      <c r="E485" s="13">
        <f t="shared" si="271"/>
        <v>49.19999999999999</v>
      </c>
      <c r="P485" s="19">
        <f t="shared" si="262"/>
        <v>398.59999999999997</v>
      </c>
      <c r="Q485" s="21">
        <f t="shared" si="264"/>
        <v>1089</v>
      </c>
      <c r="R485" s="12">
        <f t="shared" si="257"/>
        <v>6</v>
      </c>
      <c r="S485" s="11" t="s">
        <v>9</v>
      </c>
      <c r="T485" s="13">
        <f t="shared" si="258"/>
        <v>38.599999999999966</v>
      </c>
    </row>
    <row r="486" spans="1:20" ht="12.75">
      <c r="A486" s="19">
        <v>349.5</v>
      </c>
      <c r="B486" s="21">
        <f t="shared" si="269"/>
        <v>777</v>
      </c>
      <c r="C486" s="12">
        <f t="shared" si="270"/>
        <v>5</v>
      </c>
      <c r="D486" s="11" t="s">
        <v>9</v>
      </c>
      <c r="E486" s="13">
        <f t="shared" si="271"/>
        <v>49.5</v>
      </c>
      <c r="P486" s="19">
        <f t="shared" si="262"/>
        <v>398.79999999999995</v>
      </c>
      <c r="Q486" s="21">
        <f t="shared" si="264"/>
        <v>1088</v>
      </c>
      <c r="R486" s="12">
        <f t="shared" si="257"/>
        <v>6</v>
      </c>
      <c r="S486" s="11" t="s">
        <v>9</v>
      </c>
      <c r="T486" s="13">
        <f t="shared" si="258"/>
        <v>38.799999999999955</v>
      </c>
    </row>
    <row r="487" spans="1:20" ht="12.75">
      <c r="A487" s="19">
        <f aca="true" t="shared" si="272" ref="A487:A501">A486+0.2</f>
        <v>349.7</v>
      </c>
      <c r="B487" s="21">
        <f t="shared" si="269"/>
        <v>776</v>
      </c>
      <c r="C487" s="12">
        <f t="shared" si="270"/>
        <v>5</v>
      </c>
      <c r="D487" s="11" t="s">
        <v>9</v>
      </c>
      <c r="E487" s="13">
        <f t="shared" si="271"/>
        <v>49.69999999999999</v>
      </c>
      <c r="P487" s="19">
        <f t="shared" si="262"/>
        <v>398.99999999999994</v>
      </c>
      <c r="Q487" s="21">
        <f t="shared" si="264"/>
        <v>1087</v>
      </c>
      <c r="R487" s="12">
        <f t="shared" si="257"/>
        <v>6</v>
      </c>
      <c r="S487" s="11" t="s">
        <v>9</v>
      </c>
      <c r="T487" s="13">
        <f t="shared" si="258"/>
        <v>38.99999999999994</v>
      </c>
    </row>
    <row r="488" spans="1:20" ht="12.75">
      <c r="A488" s="19">
        <v>350</v>
      </c>
      <c r="B488" s="21">
        <f t="shared" si="269"/>
        <v>775</v>
      </c>
      <c r="C488" s="12">
        <f t="shared" si="270"/>
        <v>5</v>
      </c>
      <c r="D488" s="11" t="s">
        <v>9</v>
      </c>
      <c r="E488" s="13">
        <f t="shared" si="271"/>
        <v>50</v>
      </c>
      <c r="P488" s="19">
        <f t="shared" si="262"/>
        <v>399.19999999999993</v>
      </c>
      <c r="Q488" s="21">
        <f t="shared" si="264"/>
        <v>1086</v>
      </c>
      <c r="R488" s="12">
        <f t="shared" si="257"/>
        <v>6</v>
      </c>
      <c r="S488" s="11" t="s">
        <v>9</v>
      </c>
      <c r="T488" s="13">
        <f t="shared" si="258"/>
        <v>39.19999999999993</v>
      </c>
    </row>
    <row r="489" spans="1:20" ht="12.75">
      <c r="A489" s="19">
        <f t="shared" si="272"/>
        <v>350.2</v>
      </c>
      <c r="B489" s="21">
        <f t="shared" si="269"/>
        <v>774</v>
      </c>
      <c r="C489" s="12">
        <f t="shared" si="270"/>
        <v>5</v>
      </c>
      <c r="D489" s="11" t="s">
        <v>9</v>
      </c>
      <c r="E489" s="13">
        <f t="shared" si="271"/>
        <v>50.19999999999999</v>
      </c>
      <c r="P489" s="19">
        <f t="shared" si="262"/>
        <v>399.3999999999999</v>
      </c>
      <c r="Q489" s="21">
        <f t="shared" si="264"/>
        <v>1085</v>
      </c>
      <c r="R489" s="12">
        <f t="shared" si="257"/>
        <v>6</v>
      </c>
      <c r="S489" s="11" t="s">
        <v>9</v>
      </c>
      <c r="T489" s="13">
        <f t="shared" si="258"/>
        <v>39.39999999999992</v>
      </c>
    </row>
    <row r="490" spans="1:20" ht="12.75">
      <c r="A490" s="19">
        <v>350.5</v>
      </c>
      <c r="B490" s="21">
        <f t="shared" si="269"/>
        <v>773</v>
      </c>
      <c r="C490" s="12">
        <f t="shared" si="270"/>
        <v>5</v>
      </c>
      <c r="D490" s="11" t="s">
        <v>9</v>
      </c>
      <c r="E490" s="13">
        <f t="shared" si="271"/>
        <v>50.5</v>
      </c>
      <c r="P490" s="19">
        <f t="shared" si="262"/>
        <v>399.5999999999999</v>
      </c>
      <c r="Q490" s="21">
        <f t="shared" si="264"/>
        <v>1084</v>
      </c>
      <c r="R490" s="12">
        <f t="shared" si="257"/>
        <v>6</v>
      </c>
      <c r="S490" s="11" t="s">
        <v>9</v>
      </c>
      <c r="T490" s="13">
        <f t="shared" si="258"/>
        <v>39.59999999999991</v>
      </c>
    </row>
    <row r="491" spans="1:20" ht="12.75">
      <c r="A491" s="19">
        <f t="shared" si="272"/>
        <v>350.7</v>
      </c>
      <c r="B491" s="21">
        <f t="shared" si="269"/>
        <v>772</v>
      </c>
      <c r="C491" s="12">
        <f t="shared" si="270"/>
        <v>5</v>
      </c>
      <c r="D491" s="11" t="s">
        <v>9</v>
      </c>
      <c r="E491" s="13">
        <f t="shared" si="271"/>
        <v>50.69999999999999</v>
      </c>
      <c r="P491" s="19">
        <v>400</v>
      </c>
      <c r="Q491" s="21">
        <f t="shared" si="264"/>
        <v>1083</v>
      </c>
      <c r="R491" s="12">
        <f t="shared" si="257"/>
        <v>6</v>
      </c>
      <c r="S491" s="11" t="s">
        <v>9</v>
      </c>
      <c r="T491" s="13">
        <f t="shared" si="258"/>
        <v>40</v>
      </c>
    </row>
    <row r="492" spans="1:20" ht="12.75">
      <c r="A492" s="19">
        <v>351</v>
      </c>
      <c r="B492" s="21">
        <f t="shared" si="269"/>
        <v>771</v>
      </c>
      <c r="C492" s="12">
        <f t="shared" si="270"/>
        <v>5</v>
      </c>
      <c r="D492" s="11" t="s">
        <v>9</v>
      </c>
      <c r="E492" s="13">
        <f t="shared" si="271"/>
        <v>51</v>
      </c>
      <c r="P492" s="19">
        <f t="shared" si="262"/>
        <v>400.2</v>
      </c>
      <c r="Q492" s="21">
        <f t="shared" si="264"/>
        <v>1082</v>
      </c>
      <c r="R492" s="12">
        <f t="shared" si="257"/>
        <v>6</v>
      </c>
      <c r="S492" s="11" t="s">
        <v>9</v>
      </c>
      <c r="T492" s="13">
        <f t="shared" si="258"/>
        <v>40.19999999999999</v>
      </c>
    </row>
    <row r="493" spans="1:20" ht="12.75">
      <c r="A493" s="19">
        <f t="shared" si="272"/>
        <v>351.2</v>
      </c>
      <c r="B493" s="21">
        <f t="shared" si="269"/>
        <v>770</v>
      </c>
      <c r="C493" s="12">
        <f t="shared" si="270"/>
        <v>5</v>
      </c>
      <c r="D493" s="11" t="s">
        <v>9</v>
      </c>
      <c r="E493" s="13">
        <f t="shared" si="271"/>
        <v>51.19999999999999</v>
      </c>
      <c r="P493" s="19">
        <f t="shared" si="262"/>
        <v>400.4</v>
      </c>
      <c r="Q493" s="21">
        <f t="shared" si="264"/>
        <v>1081</v>
      </c>
      <c r="R493" s="12">
        <f t="shared" si="257"/>
        <v>6</v>
      </c>
      <c r="S493" s="11" t="s">
        <v>9</v>
      </c>
      <c r="T493" s="13">
        <f t="shared" si="258"/>
        <v>40.39999999999998</v>
      </c>
    </row>
    <row r="494" spans="1:20" ht="12.75">
      <c r="A494" s="19">
        <v>351.5</v>
      </c>
      <c r="B494" s="21">
        <f t="shared" si="269"/>
        <v>769</v>
      </c>
      <c r="C494" s="12">
        <f t="shared" si="270"/>
        <v>5</v>
      </c>
      <c r="D494" s="11" t="s">
        <v>9</v>
      </c>
      <c r="E494" s="13">
        <f t="shared" si="271"/>
        <v>51.5</v>
      </c>
      <c r="P494" s="19">
        <f t="shared" si="262"/>
        <v>400.59999999999997</v>
      </c>
      <c r="Q494" s="21">
        <f t="shared" si="264"/>
        <v>1080</v>
      </c>
      <c r="R494" s="12">
        <f t="shared" si="257"/>
        <v>6</v>
      </c>
      <c r="S494" s="11" t="s">
        <v>9</v>
      </c>
      <c r="T494" s="13">
        <f t="shared" si="258"/>
        <v>40.599999999999966</v>
      </c>
    </row>
    <row r="495" spans="1:20" ht="12.75">
      <c r="A495" s="19">
        <f t="shared" si="272"/>
        <v>351.7</v>
      </c>
      <c r="B495" s="21">
        <f t="shared" si="269"/>
        <v>768</v>
      </c>
      <c r="C495" s="12">
        <f t="shared" si="270"/>
        <v>5</v>
      </c>
      <c r="D495" s="11" t="s">
        <v>9</v>
      </c>
      <c r="E495" s="13">
        <f t="shared" si="271"/>
        <v>51.69999999999999</v>
      </c>
      <c r="P495" s="19">
        <f t="shared" si="262"/>
        <v>400.79999999999995</v>
      </c>
      <c r="Q495" s="21">
        <f t="shared" si="264"/>
        <v>1079</v>
      </c>
      <c r="R495" s="12">
        <f t="shared" si="257"/>
        <v>6</v>
      </c>
      <c r="S495" s="11" t="s">
        <v>9</v>
      </c>
      <c r="T495" s="13">
        <f t="shared" si="258"/>
        <v>40.799999999999955</v>
      </c>
    </row>
    <row r="496" spans="1:20" ht="12.75">
      <c r="A496" s="19">
        <v>352</v>
      </c>
      <c r="B496" s="21">
        <f t="shared" si="269"/>
        <v>767</v>
      </c>
      <c r="C496" s="12">
        <f t="shared" si="270"/>
        <v>5</v>
      </c>
      <c r="D496" s="11" t="s">
        <v>9</v>
      </c>
      <c r="E496" s="13">
        <f t="shared" si="271"/>
        <v>52</v>
      </c>
      <c r="P496" s="19">
        <v>401.2</v>
      </c>
      <c r="Q496" s="21">
        <f t="shared" si="264"/>
        <v>1078</v>
      </c>
      <c r="R496" s="12">
        <f t="shared" si="257"/>
        <v>6</v>
      </c>
      <c r="S496" s="11" t="s">
        <v>9</v>
      </c>
      <c r="T496" s="13">
        <f t="shared" si="258"/>
        <v>41.19999999999999</v>
      </c>
    </row>
    <row r="497" spans="1:20" ht="12.75">
      <c r="A497" s="19">
        <f t="shared" si="272"/>
        <v>352.2</v>
      </c>
      <c r="B497" s="21">
        <f t="shared" si="269"/>
        <v>766</v>
      </c>
      <c r="C497" s="12">
        <f t="shared" si="270"/>
        <v>5</v>
      </c>
      <c r="D497" s="11" t="s">
        <v>9</v>
      </c>
      <c r="E497" s="13">
        <f t="shared" si="271"/>
        <v>52.19999999999999</v>
      </c>
      <c r="P497" s="19">
        <f t="shared" si="262"/>
        <v>401.4</v>
      </c>
      <c r="Q497" s="21">
        <f t="shared" si="264"/>
        <v>1077</v>
      </c>
      <c r="R497" s="12">
        <f t="shared" si="257"/>
        <v>6</v>
      </c>
      <c r="S497" s="11" t="s">
        <v>9</v>
      </c>
      <c r="T497" s="13">
        <f t="shared" si="258"/>
        <v>41.39999999999998</v>
      </c>
    </row>
    <row r="498" spans="1:20" ht="12.75">
      <c r="A498" s="19">
        <v>352.5</v>
      </c>
      <c r="B498" s="21">
        <f t="shared" si="269"/>
        <v>765</v>
      </c>
      <c r="C498" s="12">
        <f t="shared" si="270"/>
        <v>5</v>
      </c>
      <c r="D498" s="11" t="s">
        <v>9</v>
      </c>
      <c r="E498" s="13">
        <f t="shared" si="271"/>
        <v>52.5</v>
      </c>
      <c r="P498" s="19">
        <f t="shared" si="262"/>
        <v>401.59999999999997</v>
      </c>
      <c r="Q498" s="21">
        <f t="shared" si="264"/>
        <v>1076</v>
      </c>
      <c r="R498" s="12">
        <f t="shared" si="257"/>
        <v>6</v>
      </c>
      <c r="S498" s="11" t="s">
        <v>9</v>
      </c>
      <c r="T498" s="13">
        <f t="shared" si="258"/>
        <v>41.599999999999966</v>
      </c>
    </row>
    <row r="499" spans="1:20" ht="12.75">
      <c r="A499" s="19">
        <f t="shared" si="272"/>
        <v>352.7</v>
      </c>
      <c r="B499" s="21">
        <f t="shared" si="269"/>
        <v>764</v>
      </c>
      <c r="C499" s="12">
        <f t="shared" si="270"/>
        <v>5</v>
      </c>
      <c r="D499" s="11" t="s">
        <v>9</v>
      </c>
      <c r="E499" s="13">
        <f t="shared" si="271"/>
        <v>52.69999999999999</v>
      </c>
      <c r="P499" s="19">
        <f t="shared" si="262"/>
        <v>401.79999999999995</v>
      </c>
      <c r="Q499" s="21">
        <f t="shared" si="264"/>
        <v>1075</v>
      </c>
      <c r="R499" s="12">
        <f t="shared" si="257"/>
        <v>6</v>
      </c>
      <c r="S499" s="11" t="s">
        <v>9</v>
      </c>
      <c r="T499" s="13">
        <f t="shared" si="258"/>
        <v>41.799999999999955</v>
      </c>
    </row>
    <row r="500" spans="1:20" ht="12.75">
      <c r="A500" s="19">
        <v>353</v>
      </c>
      <c r="B500" s="21">
        <f aca="true" t="shared" si="273" ref="B500:B515">B499-1</f>
        <v>763</v>
      </c>
      <c r="C500" s="12">
        <f aca="true" t="shared" si="274" ref="C500:C515">INT(A500/60)</f>
        <v>5</v>
      </c>
      <c r="D500" s="11" t="s">
        <v>9</v>
      </c>
      <c r="E500" s="13">
        <f aca="true" t="shared" si="275" ref="E500:E515">MOD(A500,60)</f>
        <v>53</v>
      </c>
      <c r="P500" s="19">
        <f t="shared" si="262"/>
        <v>401.99999999999994</v>
      </c>
      <c r="Q500" s="21">
        <f t="shared" si="264"/>
        <v>1074</v>
      </c>
      <c r="R500" s="12">
        <f t="shared" si="257"/>
        <v>6</v>
      </c>
      <c r="S500" s="11" t="s">
        <v>9</v>
      </c>
      <c r="T500" s="13">
        <f t="shared" si="258"/>
        <v>41.99999999999994</v>
      </c>
    </row>
    <row r="501" spans="1:20" ht="12.75">
      <c r="A501" s="19">
        <f t="shared" si="272"/>
        <v>353.2</v>
      </c>
      <c r="B501" s="21">
        <f t="shared" si="273"/>
        <v>762</v>
      </c>
      <c r="C501" s="12">
        <f t="shared" si="274"/>
        <v>5</v>
      </c>
      <c r="D501" s="11" t="s">
        <v>9</v>
      </c>
      <c r="E501" s="13">
        <f t="shared" si="275"/>
        <v>53.19999999999999</v>
      </c>
      <c r="P501" s="19">
        <f t="shared" si="262"/>
        <v>402.19999999999993</v>
      </c>
      <c r="Q501" s="21">
        <f t="shared" si="264"/>
        <v>1073</v>
      </c>
      <c r="R501" s="12">
        <f t="shared" si="257"/>
        <v>6</v>
      </c>
      <c r="S501" s="11" t="s">
        <v>9</v>
      </c>
      <c r="T501" s="13">
        <f t="shared" si="258"/>
        <v>42.19999999999993</v>
      </c>
    </row>
    <row r="502" spans="1:20" ht="12.75">
      <c r="A502" s="19">
        <v>353.5</v>
      </c>
      <c r="B502" s="21">
        <f t="shared" si="273"/>
        <v>761</v>
      </c>
      <c r="C502" s="12">
        <f t="shared" si="274"/>
        <v>5</v>
      </c>
      <c r="D502" s="11" t="s">
        <v>9</v>
      </c>
      <c r="E502" s="13">
        <f t="shared" si="275"/>
        <v>53.5</v>
      </c>
      <c r="P502" s="19">
        <v>402.6</v>
      </c>
      <c r="Q502" s="21">
        <f t="shared" si="264"/>
        <v>1072</v>
      </c>
      <c r="R502" s="12">
        <f t="shared" si="257"/>
        <v>6</v>
      </c>
      <c r="S502" s="11" t="s">
        <v>9</v>
      </c>
      <c r="T502" s="13">
        <f t="shared" si="258"/>
        <v>42.60000000000002</v>
      </c>
    </row>
    <row r="503" spans="1:20" ht="12.75">
      <c r="A503" s="19">
        <f aca="true" t="shared" si="276" ref="A503:A512">A502+0.2</f>
        <v>353.7</v>
      </c>
      <c r="B503" s="21">
        <f t="shared" si="273"/>
        <v>760</v>
      </c>
      <c r="C503" s="12">
        <f t="shared" si="274"/>
        <v>5</v>
      </c>
      <c r="D503" s="11" t="s">
        <v>9</v>
      </c>
      <c r="E503" s="13">
        <f t="shared" si="275"/>
        <v>53.69999999999999</v>
      </c>
      <c r="P503" s="19">
        <f t="shared" si="262"/>
        <v>402.8</v>
      </c>
      <c r="Q503" s="21">
        <f t="shared" si="264"/>
        <v>1071</v>
      </c>
      <c r="R503" s="12">
        <f t="shared" si="257"/>
        <v>6</v>
      </c>
      <c r="S503" s="11" t="s">
        <v>9</v>
      </c>
      <c r="T503" s="13">
        <f t="shared" si="258"/>
        <v>42.80000000000001</v>
      </c>
    </row>
    <row r="504" spans="1:20" ht="12.75">
      <c r="A504" s="19">
        <v>354</v>
      </c>
      <c r="B504" s="21">
        <f t="shared" si="273"/>
        <v>759</v>
      </c>
      <c r="C504" s="12">
        <f t="shared" si="274"/>
        <v>5</v>
      </c>
      <c r="D504" s="11" t="s">
        <v>9</v>
      </c>
      <c r="E504" s="13">
        <f t="shared" si="275"/>
        <v>54</v>
      </c>
      <c r="P504" s="19">
        <f t="shared" si="262"/>
        <v>403</v>
      </c>
      <c r="Q504" s="21">
        <f t="shared" si="264"/>
        <v>1070</v>
      </c>
      <c r="R504" s="12">
        <f t="shared" si="257"/>
        <v>6</v>
      </c>
      <c r="S504" s="11" t="s">
        <v>9</v>
      </c>
      <c r="T504" s="13">
        <f t="shared" si="258"/>
        <v>43</v>
      </c>
    </row>
    <row r="505" spans="1:20" ht="12.75">
      <c r="A505" s="19">
        <v>354.3</v>
      </c>
      <c r="B505" s="21">
        <f t="shared" si="273"/>
        <v>758</v>
      </c>
      <c r="C505" s="12">
        <f t="shared" si="274"/>
        <v>5</v>
      </c>
      <c r="D505" s="11" t="s">
        <v>9</v>
      </c>
      <c r="E505" s="13">
        <f t="shared" si="275"/>
        <v>54.30000000000001</v>
      </c>
      <c r="P505" s="19">
        <f t="shared" si="262"/>
        <v>403.2</v>
      </c>
      <c r="Q505" s="21">
        <f t="shared" si="264"/>
        <v>1069</v>
      </c>
      <c r="R505" s="12">
        <f t="shared" si="257"/>
        <v>6</v>
      </c>
      <c r="S505" s="11" t="s">
        <v>9</v>
      </c>
      <c r="T505" s="13">
        <f t="shared" si="258"/>
        <v>43.19999999999999</v>
      </c>
    </row>
    <row r="506" spans="1:20" ht="12.75">
      <c r="A506" s="19">
        <f t="shared" si="276"/>
        <v>354.5</v>
      </c>
      <c r="B506" s="21">
        <f t="shared" si="273"/>
        <v>757</v>
      </c>
      <c r="C506" s="12">
        <f t="shared" si="274"/>
        <v>5</v>
      </c>
      <c r="D506" s="11" t="s">
        <v>9</v>
      </c>
      <c r="E506" s="13">
        <f t="shared" si="275"/>
        <v>54.5</v>
      </c>
      <c r="P506" s="19">
        <f t="shared" si="262"/>
        <v>403.4</v>
      </c>
      <c r="Q506" s="21">
        <f t="shared" si="264"/>
        <v>1068</v>
      </c>
      <c r="R506" s="12">
        <f t="shared" si="257"/>
        <v>6</v>
      </c>
      <c r="S506" s="11" t="s">
        <v>9</v>
      </c>
      <c r="T506" s="13">
        <f t="shared" si="258"/>
        <v>43.39999999999998</v>
      </c>
    </row>
    <row r="507" spans="1:20" ht="12.75">
      <c r="A507" s="19">
        <v>354.8</v>
      </c>
      <c r="B507" s="21">
        <f t="shared" si="273"/>
        <v>756</v>
      </c>
      <c r="C507" s="12">
        <f t="shared" si="274"/>
        <v>5</v>
      </c>
      <c r="D507" s="11" t="s">
        <v>9</v>
      </c>
      <c r="E507" s="13">
        <f t="shared" si="275"/>
        <v>54.80000000000001</v>
      </c>
      <c r="P507" s="19">
        <v>403.8</v>
      </c>
      <c r="Q507" s="21">
        <f t="shared" si="264"/>
        <v>1067</v>
      </c>
      <c r="R507" s="12">
        <f t="shared" si="257"/>
        <v>6</v>
      </c>
      <c r="S507" s="11" t="s">
        <v>9</v>
      </c>
      <c r="T507" s="13">
        <f t="shared" si="258"/>
        <v>43.80000000000001</v>
      </c>
    </row>
    <row r="508" spans="1:20" ht="12.75">
      <c r="A508" s="19">
        <f t="shared" si="276"/>
        <v>355</v>
      </c>
      <c r="B508" s="21">
        <f t="shared" si="273"/>
        <v>755</v>
      </c>
      <c r="C508" s="12">
        <f t="shared" si="274"/>
        <v>5</v>
      </c>
      <c r="D508" s="11" t="s">
        <v>9</v>
      </c>
      <c r="E508" s="13">
        <f t="shared" si="275"/>
        <v>55</v>
      </c>
      <c r="P508" s="19">
        <f t="shared" si="262"/>
        <v>404</v>
      </c>
      <c r="Q508" s="21">
        <f t="shared" si="264"/>
        <v>1066</v>
      </c>
      <c r="R508" s="12">
        <f t="shared" si="257"/>
        <v>6</v>
      </c>
      <c r="S508" s="11" t="s">
        <v>9</v>
      </c>
      <c r="T508" s="13">
        <f t="shared" si="258"/>
        <v>44</v>
      </c>
    </row>
    <row r="509" spans="1:20" ht="12.75">
      <c r="A509" s="19">
        <v>355.3</v>
      </c>
      <c r="B509" s="21">
        <f t="shared" si="273"/>
        <v>754</v>
      </c>
      <c r="C509" s="12">
        <f t="shared" si="274"/>
        <v>5</v>
      </c>
      <c r="D509" s="11" t="s">
        <v>9</v>
      </c>
      <c r="E509" s="13">
        <f t="shared" si="275"/>
        <v>55.30000000000001</v>
      </c>
      <c r="P509" s="19">
        <f t="shared" si="262"/>
        <v>404.2</v>
      </c>
      <c r="Q509" s="21">
        <f t="shared" si="264"/>
        <v>1065</v>
      </c>
      <c r="R509" s="12">
        <f t="shared" si="257"/>
        <v>6</v>
      </c>
      <c r="S509" s="11" t="s">
        <v>9</v>
      </c>
      <c r="T509" s="13">
        <f t="shared" si="258"/>
        <v>44.19999999999999</v>
      </c>
    </row>
    <row r="510" spans="1:20" ht="12.75">
      <c r="A510" s="19">
        <f t="shared" si="276"/>
        <v>355.5</v>
      </c>
      <c r="B510" s="21">
        <f t="shared" si="273"/>
        <v>753</v>
      </c>
      <c r="C510" s="12">
        <f t="shared" si="274"/>
        <v>5</v>
      </c>
      <c r="D510" s="11" t="s">
        <v>9</v>
      </c>
      <c r="E510" s="13">
        <f t="shared" si="275"/>
        <v>55.5</v>
      </c>
      <c r="P510" s="19">
        <f t="shared" si="262"/>
        <v>404.4</v>
      </c>
      <c r="Q510" s="21">
        <f t="shared" si="264"/>
        <v>1064</v>
      </c>
      <c r="R510" s="12">
        <f t="shared" si="257"/>
        <v>6</v>
      </c>
      <c r="S510" s="11" t="s">
        <v>9</v>
      </c>
      <c r="T510" s="13">
        <f t="shared" si="258"/>
        <v>44.39999999999998</v>
      </c>
    </row>
    <row r="511" spans="1:20" ht="12.75">
      <c r="A511" s="19">
        <v>355.8</v>
      </c>
      <c r="B511" s="21">
        <f t="shared" si="273"/>
        <v>752</v>
      </c>
      <c r="C511" s="12">
        <f t="shared" si="274"/>
        <v>5</v>
      </c>
      <c r="D511" s="11" t="s">
        <v>9</v>
      </c>
      <c r="E511" s="13">
        <f t="shared" si="275"/>
        <v>55.80000000000001</v>
      </c>
      <c r="P511" s="19">
        <f t="shared" si="262"/>
        <v>404.59999999999997</v>
      </c>
      <c r="Q511" s="21">
        <f t="shared" si="264"/>
        <v>1063</v>
      </c>
      <c r="R511" s="12">
        <f t="shared" si="257"/>
        <v>6</v>
      </c>
      <c r="S511" s="11" t="s">
        <v>9</v>
      </c>
      <c r="T511" s="13">
        <f t="shared" si="258"/>
        <v>44.599999999999966</v>
      </c>
    </row>
    <row r="512" spans="1:20" ht="12.75">
      <c r="A512" s="19">
        <f t="shared" si="276"/>
        <v>356</v>
      </c>
      <c r="B512" s="21">
        <f t="shared" si="273"/>
        <v>751</v>
      </c>
      <c r="C512" s="12">
        <f t="shared" si="274"/>
        <v>5</v>
      </c>
      <c r="D512" s="11" t="s">
        <v>9</v>
      </c>
      <c r="E512" s="13">
        <f t="shared" si="275"/>
        <v>56</v>
      </c>
      <c r="P512" s="19">
        <v>405</v>
      </c>
      <c r="Q512" s="21">
        <f t="shared" si="264"/>
        <v>1062</v>
      </c>
      <c r="R512" s="12">
        <f t="shared" si="257"/>
        <v>6</v>
      </c>
      <c r="S512" s="11" t="s">
        <v>9</v>
      </c>
      <c r="T512" s="13">
        <f t="shared" si="258"/>
        <v>45</v>
      </c>
    </row>
    <row r="513" spans="1:20" ht="12.75">
      <c r="A513" s="19">
        <v>356.3</v>
      </c>
      <c r="B513" s="21">
        <f t="shared" si="273"/>
        <v>750</v>
      </c>
      <c r="C513" s="12">
        <f t="shared" si="274"/>
        <v>5</v>
      </c>
      <c r="D513" s="11" t="s">
        <v>9</v>
      </c>
      <c r="E513" s="13">
        <f t="shared" si="275"/>
        <v>56.30000000000001</v>
      </c>
      <c r="P513" s="19">
        <f t="shared" si="262"/>
        <v>405.2</v>
      </c>
      <c r="Q513" s="21">
        <f t="shared" si="264"/>
        <v>1061</v>
      </c>
      <c r="R513" s="12">
        <f t="shared" si="257"/>
        <v>6</v>
      </c>
      <c r="S513" s="11" t="s">
        <v>9</v>
      </c>
      <c r="T513" s="13">
        <f t="shared" si="258"/>
        <v>45.19999999999999</v>
      </c>
    </row>
    <row r="514" spans="1:20" ht="12.75">
      <c r="A514" s="19">
        <f>A513+0.3</f>
        <v>356.6</v>
      </c>
      <c r="B514" s="21">
        <f t="shared" si="273"/>
        <v>749</v>
      </c>
      <c r="C514" s="12">
        <f t="shared" si="274"/>
        <v>5</v>
      </c>
      <c r="D514" s="11" t="s">
        <v>9</v>
      </c>
      <c r="E514" s="13">
        <f t="shared" si="275"/>
        <v>56.60000000000002</v>
      </c>
      <c r="P514" s="19">
        <f t="shared" si="262"/>
        <v>405.4</v>
      </c>
      <c r="Q514" s="21">
        <f t="shared" si="264"/>
        <v>1060</v>
      </c>
      <c r="R514" s="12">
        <f aca="true" t="shared" si="277" ref="R514:R577">INT(P514/60)</f>
        <v>6</v>
      </c>
      <c r="S514" s="11" t="s">
        <v>9</v>
      </c>
      <c r="T514" s="13">
        <f aca="true" t="shared" si="278" ref="T514:T577">MOD(P514,60)</f>
        <v>45.39999999999998</v>
      </c>
    </row>
    <row r="515" spans="1:20" ht="12.75">
      <c r="A515" s="19">
        <v>356.8</v>
      </c>
      <c r="B515" s="21">
        <f t="shared" si="273"/>
        <v>748</v>
      </c>
      <c r="C515" s="12">
        <f t="shared" si="274"/>
        <v>5</v>
      </c>
      <c r="D515" s="11" t="s">
        <v>9</v>
      </c>
      <c r="E515" s="13">
        <f t="shared" si="275"/>
        <v>56.80000000000001</v>
      </c>
      <c r="P515" s="19">
        <f t="shared" si="262"/>
        <v>405.59999999999997</v>
      </c>
      <c r="Q515" s="21">
        <f t="shared" si="264"/>
        <v>1059</v>
      </c>
      <c r="R515" s="12">
        <f t="shared" si="277"/>
        <v>6</v>
      </c>
      <c r="S515" s="11" t="s">
        <v>9</v>
      </c>
      <c r="T515" s="13">
        <f t="shared" si="278"/>
        <v>45.599999999999966</v>
      </c>
    </row>
    <row r="516" spans="1:20" ht="12.75">
      <c r="A516" s="19">
        <f aca="true" t="shared" si="279" ref="A516:A530">A515+0.3</f>
        <v>357.1</v>
      </c>
      <c r="B516" s="21">
        <f aca="true" t="shared" si="280" ref="B516:B531">B515-1</f>
        <v>747</v>
      </c>
      <c r="C516" s="12">
        <f aca="true" t="shared" si="281" ref="C516:C531">INT(A516/60)</f>
        <v>5</v>
      </c>
      <c r="D516" s="11" t="s">
        <v>9</v>
      </c>
      <c r="E516" s="13">
        <f aca="true" t="shared" si="282" ref="E516:E531">MOD(A516,60)</f>
        <v>57.10000000000002</v>
      </c>
      <c r="P516" s="19">
        <f t="shared" si="262"/>
        <v>405.79999999999995</v>
      </c>
      <c r="Q516" s="21">
        <f t="shared" si="264"/>
        <v>1058</v>
      </c>
      <c r="R516" s="12">
        <f t="shared" si="277"/>
        <v>6</v>
      </c>
      <c r="S516" s="11" t="s">
        <v>9</v>
      </c>
      <c r="T516" s="13">
        <f t="shared" si="278"/>
        <v>45.799999999999955</v>
      </c>
    </row>
    <row r="517" spans="1:20" ht="12.75">
      <c r="A517" s="19">
        <v>357.3</v>
      </c>
      <c r="B517" s="21">
        <f t="shared" si="280"/>
        <v>746</v>
      </c>
      <c r="C517" s="12">
        <f t="shared" si="281"/>
        <v>5</v>
      </c>
      <c r="D517" s="11" t="s">
        <v>9</v>
      </c>
      <c r="E517" s="13">
        <f t="shared" si="282"/>
        <v>57.30000000000001</v>
      </c>
      <c r="P517" s="19">
        <v>406.2</v>
      </c>
      <c r="Q517" s="21">
        <f t="shared" si="264"/>
        <v>1057</v>
      </c>
      <c r="R517" s="12">
        <f t="shared" si="277"/>
        <v>6</v>
      </c>
      <c r="S517" s="11" t="s">
        <v>9</v>
      </c>
      <c r="T517" s="13">
        <f t="shared" si="278"/>
        <v>46.19999999999999</v>
      </c>
    </row>
    <row r="518" spans="1:20" ht="12.75">
      <c r="A518" s="19">
        <f t="shared" si="279"/>
        <v>357.6</v>
      </c>
      <c r="B518" s="21">
        <f t="shared" si="280"/>
        <v>745</v>
      </c>
      <c r="C518" s="12">
        <f t="shared" si="281"/>
        <v>5</v>
      </c>
      <c r="D518" s="11" t="s">
        <v>9</v>
      </c>
      <c r="E518" s="13">
        <f t="shared" si="282"/>
        <v>57.60000000000002</v>
      </c>
      <c r="P518" s="19">
        <f aca="true" t="shared" si="283" ref="P518:P579">P517+0.2</f>
        <v>406.4</v>
      </c>
      <c r="Q518" s="21">
        <f aca="true" t="shared" si="284" ref="Q518:Q581">Q517-1</f>
        <v>1056</v>
      </c>
      <c r="R518" s="12">
        <f t="shared" si="277"/>
        <v>6</v>
      </c>
      <c r="S518" s="11" t="s">
        <v>9</v>
      </c>
      <c r="T518" s="13">
        <f t="shared" si="278"/>
        <v>46.39999999999998</v>
      </c>
    </row>
    <row r="519" spans="1:20" ht="12.75">
      <c r="A519" s="19">
        <f t="shared" si="279"/>
        <v>357.90000000000003</v>
      </c>
      <c r="B519" s="21">
        <f t="shared" si="280"/>
        <v>744</v>
      </c>
      <c r="C519" s="12">
        <f t="shared" si="281"/>
        <v>5</v>
      </c>
      <c r="D519" s="11" t="s">
        <v>9</v>
      </c>
      <c r="E519" s="13">
        <f t="shared" si="282"/>
        <v>57.900000000000034</v>
      </c>
      <c r="P519" s="19">
        <f t="shared" si="283"/>
        <v>406.59999999999997</v>
      </c>
      <c r="Q519" s="21">
        <f t="shared" si="284"/>
        <v>1055</v>
      </c>
      <c r="R519" s="12">
        <f t="shared" si="277"/>
        <v>6</v>
      </c>
      <c r="S519" s="11" t="s">
        <v>9</v>
      </c>
      <c r="T519" s="13">
        <f t="shared" si="278"/>
        <v>46.599999999999966</v>
      </c>
    </row>
    <row r="520" spans="1:20" ht="12.75">
      <c r="A520" s="19">
        <v>358.1</v>
      </c>
      <c r="B520" s="21">
        <f t="shared" si="280"/>
        <v>743</v>
      </c>
      <c r="C520" s="12">
        <f t="shared" si="281"/>
        <v>5</v>
      </c>
      <c r="D520" s="11" t="s">
        <v>9</v>
      </c>
      <c r="E520" s="13">
        <f t="shared" si="282"/>
        <v>58.10000000000002</v>
      </c>
      <c r="P520" s="19">
        <f t="shared" si="283"/>
        <v>406.79999999999995</v>
      </c>
      <c r="Q520" s="21">
        <f t="shared" si="284"/>
        <v>1054</v>
      </c>
      <c r="R520" s="12">
        <f t="shared" si="277"/>
        <v>6</v>
      </c>
      <c r="S520" s="11" t="s">
        <v>9</v>
      </c>
      <c r="T520" s="13">
        <f t="shared" si="278"/>
        <v>46.799999999999955</v>
      </c>
    </row>
    <row r="521" spans="1:20" ht="12.75">
      <c r="A521" s="19">
        <f t="shared" si="279"/>
        <v>358.40000000000003</v>
      </c>
      <c r="B521" s="21">
        <f t="shared" si="280"/>
        <v>742</v>
      </c>
      <c r="C521" s="12">
        <f t="shared" si="281"/>
        <v>5</v>
      </c>
      <c r="D521" s="11" t="s">
        <v>9</v>
      </c>
      <c r="E521" s="13">
        <f t="shared" si="282"/>
        <v>58.400000000000034</v>
      </c>
      <c r="P521" s="19">
        <f t="shared" si="283"/>
        <v>406.99999999999994</v>
      </c>
      <c r="Q521" s="21">
        <f t="shared" si="284"/>
        <v>1053</v>
      </c>
      <c r="R521" s="12">
        <f t="shared" si="277"/>
        <v>6</v>
      </c>
      <c r="S521" s="11" t="s">
        <v>9</v>
      </c>
      <c r="T521" s="13">
        <f t="shared" si="278"/>
        <v>46.99999999999994</v>
      </c>
    </row>
    <row r="522" spans="1:20" ht="12.75">
      <c r="A522" s="19">
        <f t="shared" si="279"/>
        <v>358.70000000000005</v>
      </c>
      <c r="B522" s="21">
        <f t="shared" si="280"/>
        <v>741</v>
      </c>
      <c r="C522" s="12">
        <f t="shared" si="281"/>
        <v>5</v>
      </c>
      <c r="D522" s="11" t="s">
        <v>9</v>
      </c>
      <c r="E522" s="13">
        <f t="shared" si="282"/>
        <v>58.700000000000045</v>
      </c>
      <c r="P522" s="19">
        <v>407.4</v>
      </c>
      <c r="Q522" s="21">
        <f t="shared" si="284"/>
        <v>1052</v>
      </c>
      <c r="R522" s="12">
        <f t="shared" si="277"/>
        <v>6</v>
      </c>
      <c r="S522" s="11" t="s">
        <v>9</v>
      </c>
      <c r="T522" s="13">
        <f t="shared" si="278"/>
        <v>47.39999999999998</v>
      </c>
    </row>
    <row r="523" spans="1:20" ht="12.75">
      <c r="A523" s="19">
        <v>358.9</v>
      </c>
      <c r="B523" s="21">
        <f t="shared" si="280"/>
        <v>740</v>
      </c>
      <c r="C523" s="12">
        <f t="shared" si="281"/>
        <v>5</v>
      </c>
      <c r="D523" s="11" t="s">
        <v>9</v>
      </c>
      <c r="E523" s="13">
        <f t="shared" si="282"/>
        <v>58.89999999999998</v>
      </c>
      <c r="P523" s="19">
        <f t="shared" si="283"/>
        <v>407.59999999999997</v>
      </c>
      <c r="Q523" s="21">
        <f t="shared" si="284"/>
        <v>1051</v>
      </c>
      <c r="R523" s="12">
        <f t="shared" si="277"/>
        <v>6</v>
      </c>
      <c r="S523" s="11" t="s">
        <v>9</v>
      </c>
      <c r="T523" s="13">
        <f t="shared" si="278"/>
        <v>47.599999999999966</v>
      </c>
    </row>
    <row r="524" spans="1:20" ht="12.75">
      <c r="A524" s="19">
        <f t="shared" si="279"/>
        <v>359.2</v>
      </c>
      <c r="B524" s="21">
        <f t="shared" si="280"/>
        <v>739</v>
      </c>
      <c r="C524" s="12">
        <f t="shared" si="281"/>
        <v>5</v>
      </c>
      <c r="D524" s="11" t="s">
        <v>9</v>
      </c>
      <c r="E524" s="13">
        <f t="shared" si="282"/>
        <v>59.19999999999999</v>
      </c>
      <c r="P524" s="19">
        <f t="shared" si="283"/>
        <v>407.79999999999995</v>
      </c>
      <c r="Q524" s="21">
        <f t="shared" si="284"/>
        <v>1050</v>
      </c>
      <c r="R524" s="12">
        <f t="shared" si="277"/>
        <v>6</v>
      </c>
      <c r="S524" s="11" t="s">
        <v>9</v>
      </c>
      <c r="T524" s="13">
        <f t="shared" si="278"/>
        <v>47.799999999999955</v>
      </c>
    </row>
    <row r="525" spans="1:20" ht="12.75">
      <c r="A525" s="19">
        <f t="shared" si="279"/>
        <v>359.5</v>
      </c>
      <c r="B525" s="21">
        <f t="shared" si="280"/>
        <v>738</v>
      </c>
      <c r="C525" s="12">
        <f t="shared" si="281"/>
        <v>5</v>
      </c>
      <c r="D525" s="11" t="s">
        <v>9</v>
      </c>
      <c r="E525" s="13">
        <f t="shared" si="282"/>
        <v>59.5</v>
      </c>
      <c r="P525" s="19">
        <f t="shared" si="283"/>
        <v>407.99999999999994</v>
      </c>
      <c r="Q525" s="21">
        <f t="shared" si="284"/>
        <v>1049</v>
      </c>
      <c r="R525" s="12">
        <f t="shared" si="277"/>
        <v>6</v>
      </c>
      <c r="S525" s="11" t="s">
        <v>9</v>
      </c>
      <c r="T525" s="13">
        <f t="shared" si="278"/>
        <v>47.99999999999994</v>
      </c>
    </row>
    <row r="526" spans="1:20" ht="12.75">
      <c r="A526" s="19">
        <v>359.7</v>
      </c>
      <c r="B526" s="21">
        <f t="shared" si="280"/>
        <v>737</v>
      </c>
      <c r="C526" s="12">
        <f t="shared" si="281"/>
        <v>5</v>
      </c>
      <c r="D526" s="11" t="s">
        <v>9</v>
      </c>
      <c r="E526" s="13">
        <f t="shared" si="282"/>
        <v>59.69999999999999</v>
      </c>
      <c r="P526" s="19">
        <v>408.4</v>
      </c>
      <c r="Q526" s="21">
        <f t="shared" si="284"/>
        <v>1048</v>
      </c>
      <c r="R526" s="12">
        <f t="shared" si="277"/>
        <v>6</v>
      </c>
      <c r="S526" s="11" t="s">
        <v>9</v>
      </c>
      <c r="T526" s="13">
        <f t="shared" si="278"/>
        <v>48.39999999999998</v>
      </c>
    </row>
    <row r="527" spans="1:20" ht="12.75">
      <c r="A527" s="19">
        <f t="shared" si="279"/>
        <v>360</v>
      </c>
      <c r="B527" s="21">
        <f t="shared" si="280"/>
        <v>736</v>
      </c>
      <c r="C527" s="12">
        <f t="shared" si="281"/>
        <v>6</v>
      </c>
      <c r="D527" s="11" t="s">
        <v>9</v>
      </c>
      <c r="E527" s="13">
        <f t="shared" si="282"/>
        <v>0</v>
      </c>
      <c r="P527" s="19">
        <f t="shared" si="283"/>
        <v>408.59999999999997</v>
      </c>
      <c r="Q527" s="21">
        <f t="shared" si="284"/>
        <v>1047</v>
      </c>
      <c r="R527" s="12">
        <f t="shared" si="277"/>
        <v>6</v>
      </c>
      <c r="S527" s="11" t="s">
        <v>9</v>
      </c>
      <c r="T527" s="13">
        <f t="shared" si="278"/>
        <v>48.599999999999966</v>
      </c>
    </row>
    <row r="528" spans="1:20" ht="12.75">
      <c r="A528" s="19">
        <f t="shared" si="279"/>
        <v>360.3</v>
      </c>
      <c r="B528" s="21">
        <f t="shared" si="280"/>
        <v>735</v>
      </c>
      <c r="C528" s="12">
        <f t="shared" si="281"/>
        <v>6</v>
      </c>
      <c r="D528" s="11" t="s">
        <v>9</v>
      </c>
      <c r="E528" s="13">
        <f t="shared" si="282"/>
        <v>0.30000000000001137</v>
      </c>
      <c r="P528" s="19">
        <f t="shared" si="283"/>
        <v>408.79999999999995</v>
      </c>
      <c r="Q528" s="21">
        <f t="shared" si="284"/>
        <v>1046</v>
      </c>
      <c r="R528" s="12">
        <f t="shared" si="277"/>
        <v>6</v>
      </c>
      <c r="S528" s="11" t="s">
        <v>9</v>
      </c>
      <c r="T528" s="13">
        <f t="shared" si="278"/>
        <v>48.799999999999955</v>
      </c>
    </row>
    <row r="529" spans="1:20" ht="12.75">
      <c r="A529" s="19">
        <v>360.5</v>
      </c>
      <c r="B529" s="21">
        <f t="shared" si="280"/>
        <v>734</v>
      </c>
      <c r="C529" s="12">
        <f t="shared" si="281"/>
        <v>6</v>
      </c>
      <c r="D529" s="11" t="s">
        <v>9</v>
      </c>
      <c r="E529" s="13">
        <f t="shared" si="282"/>
        <v>0.5</v>
      </c>
      <c r="P529" s="19">
        <f t="shared" si="283"/>
        <v>408.99999999999994</v>
      </c>
      <c r="Q529" s="21">
        <f t="shared" si="284"/>
        <v>1045</v>
      </c>
      <c r="R529" s="12">
        <f t="shared" si="277"/>
        <v>6</v>
      </c>
      <c r="S529" s="11" t="s">
        <v>9</v>
      </c>
      <c r="T529" s="13">
        <f t="shared" si="278"/>
        <v>48.99999999999994</v>
      </c>
    </row>
    <row r="530" spans="1:20" ht="12.75">
      <c r="A530" s="19">
        <f t="shared" si="279"/>
        <v>360.8</v>
      </c>
      <c r="B530" s="21">
        <f t="shared" si="280"/>
        <v>733</v>
      </c>
      <c r="C530" s="12">
        <f t="shared" si="281"/>
        <v>6</v>
      </c>
      <c r="D530" s="11" t="s">
        <v>9</v>
      </c>
      <c r="E530" s="13">
        <f t="shared" si="282"/>
        <v>0.8000000000000114</v>
      </c>
      <c r="P530" s="19">
        <f t="shared" si="283"/>
        <v>409.19999999999993</v>
      </c>
      <c r="Q530" s="21">
        <f t="shared" si="284"/>
        <v>1044</v>
      </c>
      <c r="R530" s="12">
        <f t="shared" si="277"/>
        <v>6</v>
      </c>
      <c r="S530" s="11" t="s">
        <v>9</v>
      </c>
      <c r="T530" s="13">
        <f t="shared" si="278"/>
        <v>49.19999999999993</v>
      </c>
    </row>
    <row r="531" spans="1:20" ht="12.75">
      <c r="A531" s="19">
        <f aca="true" t="shared" si="285" ref="A531:A546">A530+0.3</f>
        <v>361.1</v>
      </c>
      <c r="B531" s="21">
        <f t="shared" si="280"/>
        <v>732</v>
      </c>
      <c r="C531" s="12">
        <f t="shared" si="281"/>
        <v>6</v>
      </c>
      <c r="D531" s="11" t="s">
        <v>9</v>
      </c>
      <c r="E531" s="13">
        <f t="shared" si="282"/>
        <v>1.1000000000000227</v>
      </c>
      <c r="P531" s="19">
        <v>409.6</v>
      </c>
      <c r="Q531" s="21">
        <f t="shared" si="284"/>
        <v>1043</v>
      </c>
      <c r="R531" s="12">
        <f t="shared" si="277"/>
        <v>6</v>
      </c>
      <c r="S531" s="11" t="s">
        <v>9</v>
      </c>
      <c r="T531" s="13">
        <f t="shared" si="278"/>
        <v>49.60000000000002</v>
      </c>
    </row>
    <row r="532" spans="1:20" ht="12.75">
      <c r="A532" s="19">
        <v>361.3</v>
      </c>
      <c r="B532" s="21">
        <f aca="true" t="shared" si="286" ref="B532:B547">B531-1</f>
        <v>731</v>
      </c>
      <c r="C532" s="12">
        <f aca="true" t="shared" si="287" ref="C532:C547">INT(A532/60)</f>
        <v>6</v>
      </c>
      <c r="D532" s="11" t="s">
        <v>9</v>
      </c>
      <c r="E532" s="13">
        <f aca="true" t="shared" si="288" ref="E532:E547">MOD(A532,60)</f>
        <v>1.3000000000000114</v>
      </c>
      <c r="P532" s="19">
        <f t="shared" si="283"/>
        <v>409.8</v>
      </c>
      <c r="Q532" s="21">
        <f t="shared" si="284"/>
        <v>1042</v>
      </c>
      <c r="R532" s="12">
        <f t="shared" si="277"/>
        <v>6</v>
      </c>
      <c r="S532" s="11" t="s">
        <v>9</v>
      </c>
      <c r="T532" s="13">
        <f t="shared" si="278"/>
        <v>49.80000000000001</v>
      </c>
    </row>
    <row r="533" spans="1:20" ht="12.75">
      <c r="A533" s="19">
        <f t="shared" si="285"/>
        <v>361.6</v>
      </c>
      <c r="B533" s="21">
        <f t="shared" si="286"/>
        <v>730</v>
      </c>
      <c r="C533" s="12">
        <f t="shared" si="287"/>
        <v>6</v>
      </c>
      <c r="D533" s="11" t="s">
        <v>9</v>
      </c>
      <c r="E533" s="13">
        <f t="shared" si="288"/>
        <v>1.6000000000000227</v>
      </c>
      <c r="P533" s="19">
        <f t="shared" si="283"/>
        <v>410</v>
      </c>
      <c r="Q533" s="21">
        <f t="shared" si="284"/>
        <v>1041</v>
      </c>
      <c r="R533" s="12">
        <f t="shared" si="277"/>
        <v>6</v>
      </c>
      <c r="S533" s="11" t="s">
        <v>9</v>
      </c>
      <c r="T533" s="13">
        <f t="shared" si="278"/>
        <v>50</v>
      </c>
    </row>
    <row r="534" spans="1:20" ht="12.75">
      <c r="A534" s="19">
        <f t="shared" si="285"/>
        <v>361.90000000000003</v>
      </c>
      <c r="B534" s="21">
        <f t="shared" si="286"/>
        <v>729</v>
      </c>
      <c r="C534" s="12">
        <f t="shared" si="287"/>
        <v>6</v>
      </c>
      <c r="D534" s="11" t="s">
        <v>9</v>
      </c>
      <c r="E534" s="13">
        <f t="shared" si="288"/>
        <v>1.900000000000034</v>
      </c>
      <c r="P534" s="19">
        <f t="shared" si="283"/>
        <v>410.2</v>
      </c>
      <c r="Q534" s="21">
        <f t="shared" si="284"/>
        <v>1040</v>
      </c>
      <c r="R534" s="12">
        <f t="shared" si="277"/>
        <v>6</v>
      </c>
      <c r="S534" s="11" t="s">
        <v>9</v>
      </c>
      <c r="T534" s="13">
        <f t="shared" si="278"/>
        <v>50.19999999999999</v>
      </c>
    </row>
    <row r="535" spans="1:20" ht="12.75">
      <c r="A535" s="19">
        <v>362.1</v>
      </c>
      <c r="B535" s="21">
        <f t="shared" si="286"/>
        <v>728</v>
      </c>
      <c r="C535" s="12">
        <f t="shared" si="287"/>
        <v>6</v>
      </c>
      <c r="D535" s="11" t="s">
        <v>9</v>
      </c>
      <c r="E535" s="13">
        <f t="shared" si="288"/>
        <v>2.1000000000000227</v>
      </c>
      <c r="P535" s="19">
        <v>410.6</v>
      </c>
      <c r="Q535" s="21">
        <f t="shared" si="284"/>
        <v>1039</v>
      </c>
      <c r="R535" s="12">
        <f t="shared" si="277"/>
        <v>6</v>
      </c>
      <c r="S535" s="11" t="s">
        <v>9</v>
      </c>
      <c r="T535" s="13">
        <f t="shared" si="278"/>
        <v>50.60000000000002</v>
      </c>
    </row>
    <row r="536" spans="1:20" ht="12.75">
      <c r="A536" s="19">
        <f t="shared" si="285"/>
        <v>362.40000000000003</v>
      </c>
      <c r="B536" s="21">
        <f t="shared" si="286"/>
        <v>727</v>
      </c>
      <c r="C536" s="12">
        <f t="shared" si="287"/>
        <v>6</v>
      </c>
      <c r="D536" s="11" t="s">
        <v>9</v>
      </c>
      <c r="E536" s="13">
        <f t="shared" si="288"/>
        <v>2.400000000000034</v>
      </c>
      <c r="P536" s="19">
        <f t="shared" si="283"/>
        <v>410.8</v>
      </c>
      <c r="Q536" s="21">
        <f t="shared" si="284"/>
        <v>1038</v>
      </c>
      <c r="R536" s="12">
        <f t="shared" si="277"/>
        <v>6</v>
      </c>
      <c r="S536" s="11" t="s">
        <v>9</v>
      </c>
      <c r="T536" s="13">
        <f t="shared" si="278"/>
        <v>50.80000000000001</v>
      </c>
    </row>
    <row r="537" spans="1:20" ht="12.75">
      <c r="A537" s="19">
        <f t="shared" si="285"/>
        <v>362.70000000000005</v>
      </c>
      <c r="B537" s="21">
        <f t="shared" si="286"/>
        <v>726</v>
      </c>
      <c r="C537" s="12">
        <f t="shared" si="287"/>
        <v>6</v>
      </c>
      <c r="D537" s="11" t="s">
        <v>9</v>
      </c>
      <c r="E537" s="13">
        <f t="shared" si="288"/>
        <v>2.7000000000000455</v>
      </c>
      <c r="P537" s="19">
        <f t="shared" si="283"/>
        <v>411</v>
      </c>
      <c r="Q537" s="21">
        <f t="shared" si="284"/>
        <v>1037</v>
      </c>
      <c r="R537" s="12">
        <f t="shared" si="277"/>
        <v>6</v>
      </c>
      <c r="S537" s="11" t="s">
        <v>9</v>
      </c>
      <c r="T537" s="13">
        <f t="shared" si="278"/>
        <v>51</v>
      </c>
    </row>
    <row r="538" spans="1:20" ht="12.75">
      <c r="A538" s="19">
        <f t="shared" si="285"/>
        <v>363.00000000000006</v>
      </c>
      <c r="B538" s="21">
        <f t="shared" si="286"/>
        <v>725</v>
      </c>
      <c r="C538" s="12">
        <f t="shared" si="287"/>
        <v>6</v>
      </c>
      <c r="D538" s="11" t="s">
        <v>9</v>
      </c>
      <c r="E538" s="13">
        <f t="shared" si="288"/>
        <v>3.000000000000057</v>
      </c>
      <c r="P538" s="19">
        <f t="shared" si="283"/>
        <v>411.2</v>
      </c>
      <c r="Q538" s="21">
        <f t="shared" si="284"/>
        <v>1036</v>
      </c>
      <c r="R538" s="12">
        <f t="shared" si="277"/>
        <v>6</v>
      </c>
      <c r="S538" s="11" t="s">
        <v>9</v>
      </c>
      <c r="T538" s="13">
        <f t="shared" si="278"/>
        <v>51.19999999999999</v>
      </c>
    </row>
    <row r="539" spans="1:20" ht="12.75">
      <c r="A539" s="19">
        <v>363.2</v>
      </c>
      <c r="B539" s="21">
        <f t="shared" si="286"/>
        <v>724</v>
      </c>
      <c r="C539" s="12">
        <f t="shared" si="287"/>
        <v>6</v>
      </c>
      <c r="D539" s="11" t="s">
        <v>9</v>
      </c>
      <c r="E539" s="13">
        <f t="shared" si="288"/>
        <v>3.1999999999999886</v>
      </c>
      <c r="P539" s="19">
        <v>411.6</v>
      </c>
      <c r="Q539" s="21">
        <f t="shared" si="284"/>
        <v>1035</v>
      </c>
      <c r="R539" s="12">
        <f t="shared" si="277"/>
        <v>6</v>
      </c>
      <c r="S539" s="11" t="s">
        <v>9</v>
      </c>
      <c r="T539" s="13">
        <f t="shared" si="278"/>
        <v>51.60000000000002</v>
      </c>
    </row>
    <row r="540" spans="1:20" ht="12.75">
      <c r="A540" s="19">
        <f t="shared" si="285"/>
        <v>363.5</v>
      </c>
      <c r="B540" s="21">
        <f t="shared" si="286"/>
        <v>723</v>
      </c>
      <c r="C540" s="12">
        <f t="shared" si="287"/>
        <v>6</v>
      </c>
      <c r="D540" s="11" t="s">
        <v>9</v>
      </c>
      <c r="E540" s="13">
        <f t="shared" si="288"/>
        <v>3.5</v>
      </c>
      <c r="P540" s="19">
        <f t="shared" si="283"/>
        <v>411.8</v>
      </c>
      <c r="Q540" s="21">
        <f t="shared" si="284"/>
        <v>1034</v>
      </c>
      <c r="R540" s="12">
        <f t="shared" si="277"/>
        <v>6</v>
      </c>
      <c r="S540" s="11" t="s">
        <v>9</v>
      </c>
      <c r="T540" s="13">
        <f t="shared" si="278"/>
        <v>51.80000000000001</v>
      </c>
    </row>
    <row r="541" spans="1:20" ht="12.75">
      <c r="A541" s="19">
        <f t="shared" si="285"/>
        <v>363.8</v>
      </c>
      <c r="B541" s="21">
        <f t="shared" si="286"/>
        <v>722</v>
      </c>
      <c r="C541" s="12">
        <f t="shared" si="287"/>
        <v>6</v>
      </c>
      <c r="D541" s="11" t="s">
        <v>9</v>
      </c>
      <c r="E541" s="13">
        <f t="shared" si="288"/>
        <v>3.8000000000000114</v>
      </c>
      <c r="P541" s="19">
        <f t="shared" si="283"/>
        <v>412</v>
      </c>
      <c r="Q541" s="21">
        <f t="shared" si="284"/>
        <v>1033</v>
      </c>
      <c r="R541" s="12">
        <f t="shared" si="277"/>
        <v>6</v>
      </c>
      <c r="S541" s="11" t="s">
        <v>9</v>
      </c>
      <c r="T541" s="13">
        <f t="shared" si="278"/>
        <v>52</v>
      </c>
    </row>
    <row r="542" spans="1:20" ht="12.75">
      <c r="A542" s="19">
        <v>364</v>
      </c>
      <c r="B542" s="21">
        <f t="shared" si="286"/>
        <v>721</v>
      </c>
      <c r="C542" s="12">
        <f t="shared" si="287"/>
        <v>6</v>
      </c>
      <c r="D542" s="11" t="s">
        <v>9</v>
      </c>
      <c r="E542" s="13">
        <f t="shared" si="288"/>
        <v>4</v>
      </c>
      <c r="P542" s="19">
        <f t="shared" si="283"/>
        <v>412.2</v>
      </c>
      <c r="Q542" s="21">
        <f t="shared" si="284"/>
        <v>1032</v>
      </c>
      <c r="R542" s="12">
        <f t="shared" si="277"/>
        <v>6</v>
      </c>
      <c r="S542" s="11" t="s">
        <v>9</v>
      </c>
      <c r="T542" s="13">
        <f t="shared" si="278"/>
        <v>52.19999999999999</v>
      </c>
    </row>
    <row r="543" spans="1:20" ht="12.75">
      <c r="A543" s="19">
        <f t="shared" si="285"/>
        <v>364.3</v>
      </c>
      <c r="B543" s="21">
        <f t="shared" si="286"/>
        <v>720</v>
      </c>
      <c r="C543" s="12">
        <f t="shared" si="287"/>
        <v>6</v>
      </c>
      <c r="D543" s="11" t="s">
        <v>9</v>
      </c>
      <c r="E543" s="13">
        <f t="shared" si="288"/>
        <v>4.300000000000011</v>
      </c>
      <c r="P543" s="19">
        <v>412.6</v>
      </c>
      <c r="Q543" s="21">
        <f t="shared" si="284"/>
        <v>1031</v>
      </c>
      <c r="R543" s="12">
        <f t="shared" si="277"/>
        <v>6</v>
      </c>
      <c r="S543" s="11" t="s">
        <v>9</v>
      </c>
      <c r="T543" s="13">
        <f t="shared" si="278"/>
        <v>52.60000000000002</v>
      </c>
    </row>
    <row r="544" spans="1:20" ht="12.75">
      <c r="A544" s="19">
        <f t="shared" si="285"/>
        <v>364.6</v>
      </c>
      <c r="B544" s="21">
        <f t="shared" si="286"/>
        <v>719</v>
      </c>
      <c r="C544" s="12">
        <f t="shared" si="287"/>
        <v>6</v>
      </c>
      <c r="D544" s="11" t="s">
        <v>9</v>
      </c>
      <c r="E544" s="13">
        <f t="shared" si="288"/>
        <v>4.600000000000023</v>
      </c>
      <c r="P544" s="19">
        <f t="shared" si="283"/>
        <v>412.8</v>
      </c>
      <c r="Q544" s="21">
        <f t="shared" si="284"/>
        <v>1030</v>
      </c>
      <c r="R544" s="12">
        <f t="shared" si="277"/>
        <v>6</v>
      </c>
      <c r="S544" s="11" t="s">
        <v>9</v>
      </c>
      <c r="T544" s="13">
        <f t="shared" si="278"/>
        <v>52.80000000000001</v>
      </c>
    </row>
    <row r="545" spans="1:20" ht="12.75">
      <c r="A545" s="19">
        <v>364.8</v>
      </c>
      <c r="B545" s="21">
        <f t="shared" si="286"/>
        <v>718</v>
      </c>
      <c r="C545" s="12">
        <f t="shared" si="287"/>
        <v>6</v>
      </c>
      <c r="D545" s="11" t="s">
        <v>9</v>
      </c>
      <c r="E545" s="13">
        <f t="shared" si="288"/>
        <v>4.800000000000011</v>
      </c>
      <c r="P545" s="19">
        <f t="shared" si="283"/>
        <v>413</v>
      </c>
      <c r="Q545" s="21">
        <f t="shared" si="284"/>
        <v>1029</v>
      </c>
      <c r="R545" s="12">
        <f t="shared" si="277"/>
        <v>6</v>
      </c>
      <c r="S545" s="11" t="s">
        <v>9</v>
      </c>
      <c r="T545" s="13">
        <f t="shared" si="278"/>
        <v>53</v>
      </c>
    </row>
    <row r="546" spans="1:20" ht="12.75">
      <c r="A546" s="19">
        <f t="shared" si="285"/>
        <v>365.1</v>
      </c>
      <c r="B546" s="21">
        <f t="shared" si="286"/>
        <v>717</v>
      </c>
      <c r="C546" s="12">
        <f t="shared" si="287"/>
        <v>6</v>
      </c>
      <c r="D546" s="11" t="s">
        <v>9</v>
      </c>
      <c r="E546" s="13">
        <f t="shared" si="288"/>
        <v>5.100000000000023</v>
      </c>
      <c r="P546" s="19">
        <f t="shared" si="283"/>
        <v>413.2</v>
      </c>
      <c r="Q546" s="21">
        <f t="shared" si="284"/>
        <v>1028</v>
      </c>
      <c r="R546" s="12">
        <f t="shared" si="277"/>
        <v>6</v>
      </c>
      <c r="S546" s="11" t="s">
        <v>9</v>
      </c>
      <c r="T546" s="13">
        <f t="shared" si="278"/>
        <v>53.19999999999999</v>
      </c>
    </row>
    <row r="547" spans="1:20" ht="12.75">
      <c r="A547" s="19">
        <f aca="true" t="shared" si="289" ref="A547:A562">A546+0.3</f>
        <v>365.40000000000003</v>
      </c>
      <c r="B547" s="21">
        <f t="shared" si="286"/>
        <v>716</v>
      </c>
      <c r="C547" s="12">
        <f t="shared" si="287"/>
        <v>6</v>
      </c>
      <c r="D547" s="11" t="s">
        <v>9</v>
      </c>
      <c r="E547" s="13">
        <f t="shared" si="288"/>
        <v>5.400000000000034</v>
      </c>
      <c r="P547" s="19">
        <v>413.6</v>
      </c>
      <c r="Q547" s="21">
        <f t="shared" si="284"/>
        <v>1027</v>
      </c>
      <c r="R547" s="12">
        <f t="shared" si="277"/>
        <v>6</v>
      </c>
      <c r="S547" s="11" t="s">
        <v>9</v>
      </c>
      <c r="T547" s="13">
        <f t="shared" si="278"/>
        <v>53.60000000000002</v>
      </c>
    </row>
    <row r="548" spans="1:20" ht="12.75">
      <c r="A548" s="19">
        <v>365.6</v>
      </c>
      <c r="B548" s="21">
        <f aca="true" t="shared" si="290" ref="B548:B563">B547-1</f>
        <v>715</v>
      </c>
      <c r="C548" s="12">
        <f aca="true" t="shared" si="291" ref="C548:C563">INT(A548/60)</f>
        <v>6</v>
      </c>
      <c r="D548" s="11" t="s">
        <v>9</v>
      </c>
      <c r="E548" s="13">
        <f aca="true" t="shared" si="292" ref="E548:E563">MOD(A548,60)</f>
        <v>5.600000000000023</v>
      </c>
      <c r="P548" s="19">
        <f t="shared" si="283"/>
        <v>413.8</v>
      </c>
      <c r="Q548" s="21">
        <f t="shared" si="284"/>
        <v>1026</v>
      </c>
      <c r="R548" s="12">
        <f t="shared" si="277"/>
        <v>6</v>
      </c>
      <c r="S548" s="11" t="s">
        <v>9</v>
      </c>
      <c r="T548" s="13">
        <f t="shared" si="278"/>
        <v>53.80000000000001</v>
      </c>
    </row>
    <row r="549" spans="1:20" ht="12.75">
      <c r="A549" s="19">
        <f t="shared" si="289"/>
        <v>365.90000000000003</v>
      </c>
      <c r="B549" s="21">
        <f t="shared" si="290"/>
        <v>714</v>
      </c>
      <c r="C549" s="12">
        <f t="shared" si="291"/>
        <v>6</v>
      </c>
      <c r="D549" s="11" t="s">
        <v>9</v>
      </c>
      <c r="E549" s="13">
        <f t="shared" si="292"/>
        <v>5.900000000000034</v>
      </c>
      <c r="P549" s="19">
        <f t="shared" si="283"/>
        <v>414</v>
      </c>
      <c r="Q549" s="21">
        <f t="shared" si="284"/>
        <v>1025</v>
      </c>
      <c r="R549" s="12">
        <f t="shared" si="277"/>
        <v>6</v>
      </c>
      <c r="S549" s="11" t="s">
        <v>9</v>
      </c>
      <c r="T549" s="13">
        <f t="shared" si="278"/>
        <v>54</v>
      </c>
    </row>
    <row r="550" spans="1:20" ht="12.75">
      <c r="A550" s="19">
        <v>366.1</v>
      </c>
      <c r="B550" s="21">
        <f t="shared" si="290"/>
        <v>713</v>
      </c>
      <c r="C550" s="12">
        <f t="shared" si="291"/>
        <v>6</v>
      </c>
      <c r="D550" s="11" t="s">
        <v>9</v>
      </c>
      <c r="E550" s="13">
        <f t="shared" si="292"/>
        <v>6.100000000000023</v>
      </c>
      <c r="P550" s="19">
        <f t="shared" si="283"/>
        <v>414.2</v>
      </c>
      <c r="Q550" s="21">
        <f t="shared" si="284"/>
        <v>1024</v>
      </c>
      <c r="R550" s="12">
        <f t="shared" si="277"/>
        <v>6</v>
      </c>
      <c r="S550" s="11" t="s">
        <v>9</v>
      </c>
      <c r="T550" s="13">
        <f t="shared" si="278"/>
        <v>54.19999999999999</v>
      </c>
    </row>
    <row r="551" spans="1:20" ht="12.75">
      <c r="A551" s="19">
        <f t="shared" si="289"/>
        <v>366.40000000000003</v>
      </c>
      <c r="B551" s="21">
        <f t="shared" si="290"/>
        <v>712</v>
      </c>
      <c r="C551" s="12">
        <f t="shared" si="291"/>
        <v>6</v>
      </c>
      <c r="D551" s="11" t="s">
        <v>9</v>
      </c>
      <c r="E551" s="13">
        <f t="shared" si="292"/>
        <v>6.400000000000034</v>
      </c>
      <c r="P551" s="19">
        <v>414.6</v>
      </c>
      <c r="Q551" s="21">
        <f t="shared" si="284"/>
        <v>1023</v>
      </c>
      <c r="R551" s="12">
        <f t="shared" si="277"/>
        <v>6</v>
      </c>
      <c r="S551" s="11" t="s">
        <v>9</v>
      </c>
      <c r="T551" s="13">
        <f t="shared" si="278"/>
        <v>54.60000000000002</v>
      </c>
    </row>
    <row r="552" spans="1:20" ht="12.75">
      <c r="A552" s="19">
        <f t="shared" si="289"/>
        <v>366.70000000000005</v>
      </c>
      <c r="B552" s="21">
        <f t="shared" si="290"/>
        <v>711</v>
      </c>
      <c r="C552" s="12">
        <f t="shared" si="291"/>
        <v>6</v>
      </c>
      <c r="D552" s="11" t="s">
        <v>9</v>
      </c>
      <c r="E552" s="13">
        <f t="shared" si="292"/>
        <v>6.7000000000000455</v>
      </c>
      <c r="P552" s="19">
        <f t="shared" si="283"/>
        <v>414.8</v>
      </c>
      <c r="Q552" s="21">
        <f t="shared" si="284"/>
        <v>1022</v>
      </c>
      <c r="R552" s="12">
        <f t="shared" si="277"/>
        <v>6</v>
      </c>
      <c r="S552" s="11" t="s">
        <v>9</v>
      </c>
      <c r="T552" s="13">
        <f t="shared" si="278"/>
        <v>54.80000000000001</v>
      </c>
    </row>
    <row r="553" spans="1:20" ht="12.75">
      <c r="A553" s="19">
        <f t="shared" si="289"/>
        <v>367.00000000000006</v>
      </c>
      <c r="B553" s="21">
        <f t="shared" si="290"/>
        <v>710</v>
      </c>
      <c r="C553" s="12">
        <f t="shared" si="291"/>
        <v>6</v>
      </c>
      <c r="D553" s="11" t="s">
        <v>9</v>
      </c>
      <c r="E553" s="13">
        <f t="shared" si="292"/>
        <v>7.000000000000057</v>
      </c>
      <c r="P553" s="19">
        <f t="shared" si="283"/>
        <v>415</v>
      </c>
      <c r="Q553" s="21">
        <f t="shared" si="284"/>
        <v>1021</v>
      </c>
      <c r="R553" s="12">
        <f t="shared" si="277"/>
        <v>6</v>
      </c>
      <c r="S553" s="11" t="s">
        <v>9</v>
      </c>
      <c r="T553" s="13">
        <f t="shared" si="278"/>
        <v>55</v>
      </c>
    </row>
    <row r="554" spans="1:20" ht="12.75">
      <c r="A554" s="19">
        <v>367.2</v>
      </c>
      <c r="B554" s="21">
        <f t="shared" si="290"/>
        <v>709</v>
      </c>
      <c r="C554" s="12">
        <f t="shared" si="291"/>
        <v>6</v>
      </c>
      <c r="D554" s="11" t="s">
        <v>9</v>
      </c>
      <c r="E554" s="13">
        <f t="shared" si="292"/>
        <v>7.199999999999989</v>
      </c>
      <c r="P554" s="19">
        <f t="shared" si="283"/>
        <v>415.2</v>
      </c>
      <c r="Q554" s="21">
        <f t="shared" si="284"/>
        <v>1020</v>
      </c>
      <c r="R554" s="12">
        <f t="shared" si="277"/>
        <v>6</v>
      </c>
      <c r="S554" s="11" t="s">
        <v>9</v>
      </c>
      <c r="T554" s="13">
        <f t="shared" si="278"/>
        <v>55.19999999999999</v>
      </c>
    </row>
    <row r="555" spans="1:20" ht="12.75">
      <c r="A555" s="19">
        <f t="shared" si="289"/>
        <v>367.5</v>
      </c>
      <c r="B555" s="21">
        <f t="shared" si="290"/>
        <v>708</v>
      </c>
      <c r="C555" s="12">
        <f t="shared" si="291"/>
        <v>6</v>
      </c>
      <c r="D555" s="11" t="s">
        <v>9</v>
      </c>
      <c r="E555" s="13">
        <f t="shared" si="292"/>
        <v>7.5</v>
      </c>
      <c r="P555" s="19">
        <v>415.6</v>
      </c>
      <c r="Q555" s="21">
        <f t="shared" si="284"/>
        <v>1019</v>
      </c>
      <c r="R555" s="12">
        <f t="shared" si="277"/>
        <v>6</v>
      </c>
      <c r="S555" s="11" t="s">
        <v>9</v>
      </c>
      <c r="T555" s="13">
        <f t="shared" si="278"/>
        <v>55.60000000000002</v>
      </c>
    </row>
    <row r="556" spans="1:20" ht="12.75">
      <c r="A556" s="19">
        <f t="shared" si="289"/>
        <v>367.8</v>
      </c>
      <c r="B556" s="21">
        <f t="shared" si="290"/>
        <v>707</v>
      </c>
      <c r="C556" s="12">
        <f t="shared" si="291"/>
        <v>6</v>
      </c>
      <c r="D556" s="11" t="s">
        <v>9</v>
      </c>
      <c r="E556" s="13">
        <f t="shared" si="292"/>
        <v>7.800000000000011</v>
      </c>
      <c r="P556" s="19">
        <f t="shared" si="283"/>
        <v>415.8</v>
      </c>
      <c r="Q556" s="21">
        <f t="shared" si="284"/>
        <v>1018</v>
      </c>
      <c r="R556" s="12">
        <f t="shared" si="277"/>
        <v>6</v>
      </c>
      <c r="S556" s="11" t="s">
        <v>9</v>
      </c>
      <c r="T556" s="13">
        <f t="shared" si="278"/>
        <v>55.80000000000001</v>
      </c>
    </row>
    <row r="557" spans="1:20" ht="12.75">
      <c r="A557" s="19">
        <f t="shared" si="289"/>
        <v>368.1</v>
      </c>
      <c r="B557" s="21">
        <f t="shared" si="290"/>
        <v>706</v>
      </c>
      <c r="C557" s="12">
        <f t="shared" si="291"/>
        <v>6</v>
      </c>
      <c r="D557" s="11" t="s">
        <v>9</v>
      </c>
      <c r="E557" s="13">
        <f t="shared" si="292"/>
        <v>8.100000000000023</v>
      </c>
      <c r="P557" s="19">
        <f t="shared" si="283"/>
        <v>416</v>
      </c>
      <c r="Q557" s="21">
        <f t="shared" si="284"/>
        <v>1017</v>
      </c>
      <c r="R557" s="12">
        <f t="shared" si="277"/>
        <v>6</v>
      </c>
      <c r="S557" s="11" t="s">
        <v>9</v>
      </c>
      <c r="T557" s="13">
        <f t="shared" si="278"/>
        <v>56</v>
      </c>
    </row>
    <row r="558" spans="1:20" ht="12.75">
      <c r="A558" s="19">
        <f t="shared" si="289"/>
        <v>368.40000000000003</v>
      </c>
      <c r="B558" s="21">
        <f t="shared" si="290"/>
        <v>705</v>
      </c>
      <c r="C558" s="12">
        <f t="shared" si="291"/>
        <v>6</v>
      </c>
      <c r="D558" s="11" t="s">
        <v>9</v>
      </c>
      <c r="E558" s="13">
        <f t="shared" si="292"/>
        <v>8.400000000000034</v>
      </c>
      <c r="P558" s="19">
        <f t="shared" si="283"/>
        <v>416.2</v>
      </c>
      <c r="Q558" s="21">
        <f t="shared" si="284"/>
        <v>1016</v>
      </c>
      <c r="R558" s="12">
        <f t="shared" si="277"/>
        <v>6</v>
      </c>
      <c r="S558" s="11" t="s">
        <v>9</v>
      </c>
      <c r="T558" s="13">
        <f t="shared" si="278"/>
        <v>56.19999999999999</v>
      </c>
    </row>
    <row r="559" spans="1:20" ht="12.75">
      <c r="A559" s="19">
        <f t="shared" si="289"/>
        <v>368.70000000000005</v>
      </c>
      <c r="B559" s="21">
        <f t="shared" si="290"/>
        <v>704</v>
      </c>
      <c r="C559" s="12">
        <f t="shared" si="291"/>
        <v>6</v>
      </c>
      <c r="D559" s="11" t="s">
        <v>9</v>
      </c>
      <c r="E559" s="13">
        <f t="shared" si="292"/>
        <v>8.700000000000045</v>
      </c>
      <c r="P559" s="19">
        <v>416.6</v>
      </c>
      <c r="Q559" s="21">
        <f t="shared" si="284"/>
        <v>1015</v>
      </c>
      <c r="R559" s="12">
        <f t="shared" si="277"/>
        <v>6</v>
      </c>
      <c r="S559" s="11" t="s">
        <v>9</v>
      </c>
      <c r="T559" s="13">
        <f t="shared" si="278"/>
        <v>56.60000000000002</v>
      </c>
    </row>
    <row r="560" spans="1:20" ht="12.75">
      <c r="A560" s="19">
        <f t="shared" si="289"/>
        <v>369.00000000000006</v>
      </c>
      <c r="B560" s="21">
        <f t="shared" si="290"/>
        <v>703</v>
      </c>
      <c r="C560" s="12">
        <f t="shared" si="291"/>
        <v>6</v>
      </c>
      <c r="D560" s="11" t="s">
        <v>9</v>
      </c>
      <c r="E560" s="13">
        <f t="shared" si="292"/>
        <v>9.000000000000057</v>
      </c>
      <c r="P560" s="19">
        <f t="shared" si="283"/>
        <v>416.8</v>
      </c>
      <c r="Q560" s="21">
        <f t="shared" si="284"/>
        <v>1014</v>
      </c>
      <c r="R560" s="12">
        <f t="shared" si="277"/>
        <v>6</v>
      </c>
      <c r="S560" s="11" t="s">
        <v>9</v>
      </c>
      <c r="T560" s="13">
        <f t="shared" si="278"/>
        <v>56.80000000000001</v>
      </c>
    </row>
    <row r="561" spans="1:20" ht="12.75">
      <c r="A561" s="19">
        <v>369.2</v>
      </c>
      <c r="B561" s="21">
        <f t="shared" si="290"/>
        <v>702</v>
      </c>
      <c r="C561" s="12">
        <f t="shared" si="291"/>
        <v>6</v>
      </c>
      <c r="D561" s="11" t="s">
        <v>9</v>
      </c>
      <c r="E561" s="13">
        <f t="shared" si="292"/>
        <v>9.199999999999989</v>
      </c>
      <c r="P561" s="19">
        <f t="shared" si="283"/>
        <v>417</v>
      </c>
      <c r="Q561" s="21">
        <f t="shared" si="284"/>
        <v>1013</v>
      </c>
      <c r="R561" s="12">
        <f t="shared" si="277"/>
        <v>6</v>
      </c>
      <c r="S561" s="11" t="s">
        <v>9</v>
      </c>
      <c r="T561" s="13">
        <f t="shared" si="278"/>
        <v>57</v>
      </c>
    </row>
    <row r="562" spans="1:20" ht="12.75">
      <c r="A562" s="19">
        <f t="shared" si="289"/>
        <v>369.5</v>
      </c>
      <c r="B562" s="21">
        <f t="shared" si="290"/>
        <v>701</v>
      </c>
      <c r="C562" s="12">
        <f t="shared" si="291"/>
        <v>6</v>
      </c>
      <c r="D562" s="11" t="s">
        <v>9</v>
      </c>
      <c r="E562" s="13">
        <f t="shared" si="292"/>
        <v>9.5</v>
      </c>
      <c r="P562" s="19">
        <f t="shared" si="283"/>
        <v>417.2</v>
      </c>
      <c r="Q562" s="21">
        <f t="shared" si="284"/>
        <v>1012</v>
      </c>
      <c r="R562" s="12">
        <f t="shared" si="277"/>
        <v>6</v>
      </c>
      <c r="S562" s="11" t="s">
        <v>9</v>
      </c>
      <c r="T562" s="13">
        <f t="shared" si="278"/>
        <v>57.19999999999999</v>
      </c>
    </row>
    <row r="563" spans="1:20" ht="12.75">
      <c r="A563" s="19">
        <f aca="true" t="shared" si="293" ref="A563:A578">A562+0.3</f>
        <v>369.8</v>
      </c>
      <c r="B563" s="21">
        <f t="shared" si="290"/>
        <v>700</v>
      </c>
      <c r="C563" s="12">
        <f t="shared" si="291"/>
        <v>6</v>
      </c>
      <c r="D563" s="11" t="s">
        <v>9</v>
      </c>
      <c r="E563" s="13">
        <f t="shared" si="292"/>
        <v>9.800000000000011</v>
      </c>
      <c r="P563" s="19">
        <v>417.6</v>
      </c>
      <c r="Q563" s="21">
        <f t="shared" si="284"/>
        <v>1011</v>
      </c>
      <c r="R563" s="12">
        <f t="shared" si="277"/>
        <v>6</v>
      </c>
      <c r="S563" s="11" t="s">
        <v>9</v>
      </c>
      <c r="T563" s="13">
        <f t="shared" si="278"/>
        <v>57.60000000000002</v>
      </c>
    </row>
    <row r="564" spans="1:20" ht="12.75">
      <c r="A564" s="19">
        <f t="shared" si="293"/>
        <v>370.1</v>
      </c>
      <c r="B564" s="21">
        <f aca="true" t="shared" si="294" ref="B564:B579">B563-1</f>
        <v>699</v>
      </c>
      <c r="C564" s="12">
        <f aca="true" t="shared" si="295" ref="C564:C579">INT(A564/60)</f>
        <v>6</v>
      </c>
      <c r="D564" s="11" t="s">
        <v>9</v>
      </c>
      <c r="E564" s="13">
        <f aca="true" t="shared" si="296" ref="E564:E579">MOD(A564,60)</f>
        <v>10.100000000000023</v>
      </c>
      <c r="P564" s="19">
        <f t="shared" si="283"/>
        <v>417.8</v>
      </c>
      <c r="Q564" s="21">
        <f t="shared" si="284"/>
        <v>1010</v>
      </c>
      <c r="R564" s="12">
        <f t="shared" si="277"/>
        <v>6</v>
      </c>
      <c r="S564" s="11" t="s">
        <v>9</v>
      </c>
      <c r="T564" s="13">
        <f t="shared" si="278"/>
        <v>57.80000000000001</v>
      </c>
    </row>
    <row r="565" spans="1:20" ht="12.75">
      <c r="A565" s="19">
        <f t="shared" si="293"/>
        <v>370.40000000000003</v>
      </c>
      <c r="B565" s="21">
        <f t="shared" si="294"/>
        <v>698</v>
      </c>
      <c r="C565" s="12">
        <f t="shared" si="295"/>
        <v>6</v>
      </c>
      <c r="D565" s="11" t="s">
        <v>9</v>
      </c>
      <c r="E565" s="13">
        <f t="shared" si="296"/>
        <v>10.400000000000034</v>
      </c>
      <c r="P565" s="19">
        <f t="shared" si="283"/>
        <v>418</v>
      </c>
      <c r="Q565" s="21">
        <f t="shared" si="284"/>
        <v>1009</v>
      </c>
      <c r="R565" s="12">
        <f t="shared" si="277"/>
        <v>6</v>
      </c>
      <c r="S565" s="11" t="s">
        <v>9</v>
      </c>
      <c r="T565" s="13">
        <f t="shared" si="278"/>
        <v>58</v>
      </c>
    </row>
    <row r="566" spans="1:20" ht="12.75">
      <c r="A566" s="19">
        <v>370.6</v>
      </c>
      <c r="B566" s="21">
        <f t="shared" si="294"/>
        <v>697</v>
      </c>
      <c r="C566" s="12">
        <f t="shared" si="295"/>
        <v>6</v>
      </c>
      <c r="D566" s="11" t="s">
        <v>9</v>
      </c>
      <c r="E566" s="13">
        <f t="shared" si="296"/>
        <v>10.600000000000023</v>
      </c>
      <c r="P566" s="19">
        <v>418.4</v>
      </c>
      <c r="Q566" s="21">
        <f t="shared" si="284"/>
        <v>1008</v>
      </c>
      <c r="R566" s="12">
        <f t="shared" si="277"/>
        <v>6</v>
      </c>
      <c r="S566" s="11" t="s">
        <v>9</v>
      </c>
      <c r="T566" s="13">
        <f t="shared" si="278"/>
        <v>58.39999999999998</v>
      </c>
    </row>
    <row r="567" spans="1:20" ht="12.75">
      <c r="A567" s="19">
        <f t="shared" si="293"/>
        <v>370.90000000000003</v>
      </c>
      <c r="B567" s="21">
        <f t="shared" si="294"/>
        <v>696</v>
      </c>
      <c r="C567" s="12">
        <f t="shared" si="295"/>
        <v>6</v>
      </c>
      <c r="D567" s="11" t="s">
        <v>9</v>
      </c>
      <c r="E567" s="13">
        <f t="shared" si="296"/>
        <v>10.900000000000034</v>
      </c>
      <c r="P567" s="19">
        <f t="shared" si="283"/>
        <v>418.59999999999997</v>
      </c>
      <c r="Q567" s="21">
        <f t="shared" si="284"/>
        <v>1007</v>
      </c>
      <c r="R567" s="12">
        <f t="shared" si="277"/>
        <v>6</v>
      </c>
      <c r="S567" s="11" t="s">
        <v>9</v>
      </c>
      <c r="T567" s="13">
        <f t="shared" si="278"/>
        <v>58.599999999999966</v>
      </c>
    </row>
    <row r="568" spans="1:20" ht="12.75">
      <c r="A568" s="19">
        <f t="shared" si="293"/>
        <v>371.20000000000005</v>
      </c>
      <c r="B568" s="21">
        <f t="shared" si="294"/>
        <v>695</v>
      </c>
      <c r="C568" s="12">
        <f t="shared" si="295"/>
        <v>6</v>
      </c>
      <c r="D568" s="11" t="s">
        <v>9</v>
      </c>
      <c r="E568" s="13">
        <f t="shared" si="296"/>
        <v>11.200000000000045</v>
      </c>
      <c r="P568" s="19">
        <f t="shared" si="283"/>
        <v>418.79999999999995</v>
      </c>
      <c r="Q568" s="21">
        <f t="shared" si="284"/>
        <v>1006</v>
      </c>
      <c r="R568" s="12">
        <f t="shared" si="277"/>
        <v>6</v>
      </c>
      <c r="S568" s="11" t="s">
        <v>9</v>
      </c>
      <c r="T568" s="13">
        <f t="shared" si="278"/>
        <v>58.799999999999955</v>
      </c>
    </row>
    <row r="569" spans="1:20" ht="12.75">
      <c r="A569" s="19">
        <f t="shared" si="293"/>
        <v>371.50000000000006</v>
      </c>
      <c r="B569" s="21">
        <f t="shared" si="294"/>
        <v>694</v>
      </c>
      <c r="C569" s="12">
        <f t="shared" si="295"/>
        <v>6</v>
      </c>
      <c r="D569" s="11" t="s">
        <v>9</v>
      </c>
      <c r="E569" s="13">
        <f t="shared" si="296"/>
        <v>11.500000000000057</v>
      </c>
      <c r="P569" s="19">
        <f t="shared" si="283"/>
        <v>418.99999999999994</v>
      </c>
      <c r="Q569" s="21">
        <f t="shared" si="284"/>
        <v>1005</v>
      </c>
      <c r="R569" s="12">
        <f t="shared" si="277"/>
        <v>6</v>
      </c>
      <c r="S569" s="11" t="s">
        <v>9</v>
      </c>
      <c r="T569" s="13">
        <f t="shared" si="278"/>
        <v>58.99999999999994</v>
      </c>
    </row>
    <row r="570" spans="1:20" ht="12.75">
      <c r="A570" s="19">
        <v>371.7</v>
      </c>
      <c r="B570" s="21">
        <f t="shared" si="294"/>
        <v>693</v>
      </c>
      <c r="C570" s="12">
        <f t="shared" si="295"/>
        <v>6</v>
      </c>
      <c r="D570" s="11" t="s">
        <v>9</v>
      </c>
      <c r="E570" s="13">
        <f t="shared" si="296"/>
        <v>11.699999999999989</v>
      </c>
      <c r="P570" s="19">
        <v>419.4</v>
      </c>
      <c r="Q570" s="21">
        <f t="shared" si="284"/>
        <v>1004</v>
      </c>
      <c r="R570" s="12">
        <f t="shared" si="277"/>
        <v>6</v>
      </c>
      <c r="S570" s="11" t="s">
        <v>9</v>
      </c>
      <c r="T570" s="13">
        <f t="shared" si="278"/>
        <v>59.39999999999998</v>
      </c>
    </row>
    <row r="571" spans="1:20" ht="12.75">
      <c r="A571" s="19">
        <f t="shared" si="293"/>
        <v>372</v>
      </c>
      <c r="B571" s="21">
        <f t="shared" si="294"/>
        <v>692</v>
      </c>
      <c r="C571" s="12">
        <f t="shared" si="295"/>
        <v>6</v>
      </c>
      <c r="D571" s="11" t="s">
        <v>9</v>
      </c>
      <c r="E571" s="13">
        <f t="shared" si="296"/>
        <v>12</v>
      </c>
      <c r="P571" s="19">
        <f t="shared" si="283"/>
        <v>419.59999999999997</v>
      </c>
      <c r="Q571" s="21">
        <f t="shared" si="284"/>
        <v>1003</v>
      </c>
      <c r="R571" s="12">
        <f t="shared" si="277"/>
        <v>6</v>
      </c>
      <c r="S571" s="11" t="s">
        <v>9</v>
      </c>
      <c r="T571" s="13">
        <f t="shared" si="278"/>
        <v>59.599999999999966</v>
      </c>
    </row>
    <row r="572" spans="1:20" ht="12.75">
      <c r="A572" s="19">
        <f t="shared" si="293"/>
        <v>372.3</v>
      </c>
      <c r="B572" s="21">
        <f t="shared" si="294"/>
        <v>691</v>
      </c>
      <c r="C572" s="12">
        <f t="shared" si="295"/>
        <v>6</v>
      </c>
      <c r="D572" s="11" t="s">
        <v>9</v>
      </c>
      <c r="E572" s="13">
        <f t="shared" si="296"/>
        <v>12.300000000000011</v>
      </c>
      <c r="P572" s="19">
        <f t="shared" si="283"/>
        <v>419.79999999999995</v>
      </c>
      <c r="Q572" s="21">
        <f t="shared" si="284"/>
        <v>1002</v>
      </c>
      <c r="R572" s="12">
        <f t="shared" si="277"/>
        <v>6</v>
      </c>
      <c r="S572" s="11" t="s">
        <v>9</v>
      </c>
      <c r="T572" s="13">
        <f t="shared" si="278"/>
        <v>59.799999999999955</v>
      </c>
    </row>
    <row r="573" spans="1:20" ht="12.75">
      <c r="A573" s="19">
        <f t="shared" si="293"/>
        <v>372.6</v>
      </c>
      <c r="B573" s="21">
        <f t="shared" si="294"/>
        <v>690</v>
      </c>
      <c r="C573" s="12">
        <f t="shared" si="295"/>
        <v>6</v>
      </c>
      <c r="D573" s="11" t="s">
        <v>9</v>
      </c>
      <c r="E573" s="13">
        <f t="shared" si="296"/>
        <v>12.600000000000023</v>
      </c>
      <c r="P573" s="19">
        <v>420.2</v>
      </c>
      <c r="Q573" s="21">
        <f t="shared" si="284"/>
        <v>1001</v>
      </c>
      <c r="R573" s="12">
        <f t="shared" si="277"/>
        <v>7</v>
      </c>
      <c r="S573" s="11" t="s">
        <v>9</v>
      </c>
      <c r="T573" s="13">
        <f t="shared" si="278"/>
        <v>0.19999999999998863</v>
      </c>
    </row>
    <row r="574" spans="1:20" ht="12.75">
      <c r="A574" s="19">
        <v>372.8</v>
      </c>
      <c r="B574" s="21">
        <f t="shared" si="294"/>
        <v>689</v>
      </c>
      <c r="C574" s="12">
        <f t="shared" si="295"/>
        <v>6</v>
      </c>
      <c r="D574" s="11" t="s">
        <v>9</v>
      </c>
      <c r="E574" s="13">
        <f t="shared" si="296"/>
        <v>12.800000000000011</v>
      </c>
      <c r="P574" s="19">
        <f t="shared" si="283"/>
        <v>420.4</v>
      </c>
      <c r="Q574" s="21">
        <f t="shared" si="284"/>
        <v>1000</v>
      </c>
      <c r="R574" s="12">
        <f t="shared" si="277"/>
        <v>7</v>
      </c>
      <c r="S574" s="11" t="s">
        <v>9</v>
      </c>
      <c r="T574" s="13">
        <f t="shared" si="278"/>
        <v>0.39999999999997726</v>
      </c>
    </row>
    <row r="575" spans="1:20" ht="12.75">
      <c r="A575" s="19">
        <f t="shared" si="293"/>
        <v>373.1</v>
      </c>
      <c r="B575" s="21">
        <f t="shared" si="294"/>
        <v>688</v>
      </c>
      <c r="C575" s="12">
        <f t="shared" si="295"/>
        <v>6</v>
      </c>
      <c r="D575" s="11" t="s">
        <v>9</v>
      </c>
      <c r="E575" s="13">
        <f t="shared" si="296"/>
        <v>13.100000000000023</v>
      </c>
      <c r="P575" s="19">
        <f t="shared" si="283"/>
        <v>420.59999999999997</v>
      </c>
      <c r="Q575" s="21">
        <f t="shared" si="284"/>
        <v>999</v>
      </c>
      <c r="R575" s="12">
        <f t="shared" si="277"/>
        <v>7</v>
      </c>
      <c r="S575" s="11" t="s">
        <v>9</v>
      </c>
      <c r="T575" s="13">
        <f t="shared" si="278"/>
        <v>0.5999999999999659</v>
      </c>
    </row>
    <row r="576" spans="1:20" ht="12.75">
      <c r="A576" s="19">
        <f t="shared" si="293"/>
        <v>373.40000000000003</v>
      </c>
      <c r="B576" s="21">
        <f t="shared" si="294"/>
        <v>687</v>
      </c>
      <c r="C576" s="12">
        <f t="shared" si="295"/>
        <v>6</v>
      </c>
      <c r="D576" s="11" t="s">
        <v>9</v>
      </c>
      <c r="E576" s="13">
        <f t="shared" si="296"/>
        <v>13.400000000000034</v>
      </c>
      <c r="P576" s="19">
        <v>421</v>
      </c>
      <c r="Q576" s="21">
        <f t="shared" si="284"/>
        <v>998</v>
      </c>
      <c r="R576" s="12">
        <f t="shared" si="277"/>
        <v>7</v>
      </c>
      <c r="S576" s="11" t="s">
        <v>9</v>
      </c>
      <c r="T576" s="13">
        <f t="shared" si="278"/>
        <v>1</v>
      </c>
    </row>
    <row r="577" spans="1:20" ht="12.75">
      <c r="A577" s="19">
        <f t="shared" si="293"/>
        <v>373.70000000000005</v>
      </c>
      <c r="B577" s="21">
        <f t="shared" si="294"/>
        <v>686</v>
      </c>
      <c r="C577" s="12">
        <f t="shared" si="295"/>
        <v>6</v>
      </c>
      <c r="D577" s="11" t="s">
        <v>9</v>
      </c>
      <c r="E577" s="13">
        <f t="shared" si="296"/>
        <v>13.700000000000045</v>
      </c>
      <c r="P577" s="19">
        <f t="shared" si="283"/>
        <v>421.2</v>
      </c>
      <c r="Q577" s="21">
        <f t="shared" si="284"/>
        <v>997</v>
      </c>
      <c r="R577" s="12">
        <f t="shared" si="277"/>
        <v>7</v>
      </c>
      <c r="S577" s="11" t="s">
        <v>9</v>
      </c>
      <c r="T577" s="13">
        <f t="shared" si="278"/>
        <v>1.1999999999999886</v>
      </c>
    </row>
    <row r="578" spans="1:20" ht="12.75">
      <c r="A578" s="19">
        <f t="shared" si="293"/>
        <v>374.00000000000006</v>
      </c>
      <c r="B578" s="21">
        <f t="shared" si="294"/>
        <v>685</v>
      </c>
      <c r="C578" s="12">
        <f t="shared" si="295"/>
        <v>6</v>
      </c>
      <c r="D578" s="11" t="s">
        <v>9</v>
      </c>
      <c r="E578" s="13">
        <f t="shared" si="296"/>
        <v>14.000000000000057</v>
      </c>
      <c r="P578" s="19">
        <f t="shared" si="283"/>
        <v>421.4</v>
      </c>
      <c r="Q578" s="21">
        <f t="shared" si="284"/>
        <v>996</v>
      </c>
      <c r="R578" s="12">
        <f aca="true" t="shared" si="297" ref="R578:R641">INT(P578/60)</f>
        <v>7</v>
      </c>
      <c r="S578" s="11" t="s">
        <v>9</v>
      </c>
      <c r="T578" s="13">
        <f aca="true" t="shared" si="298" ref="T578:T641">MOD(P578,60)</f>
        <v>1.3999999999999773</v>
      </c>
    </row>
    <row r="579" spans="1:20" ht="12.75">
      <c r="A579" s="19">
        <f aca="true" t="shared" si="299" ref="A579:A594">A578+0.3</f>
        <v>374.30000000000007</v>
      </c>
      <c r="B579" s="21">
        <f t="shared" si="294"/>
        <v>684</v>
      </c>
      <c r="C579" s="12">
        <f t="shared" si="295"/>
        <v>6</v>
      </c>
      <c r="D579" s="11" t="s">
        <v>9</v>
      </c>
      <c r="E579" s="13">
        <f t="shared" si="296"/>
        <v>14.300000000000068</v>
      </c>
      <c r="P579" s="19">
        <f t="shared" si="283"/>
        <v>421.59999999999997</v>
      </c>
      <c r="Q579" s="21">
        <f t="shared" si="284"/>
        <v>995</v>
      </c>
      <c r="R579" s="12">
        <f t="shared" si="297"/>
        <v>7</v>
      </c>
      <c r="S579" s="11" t="s">
        <v>9</v>
      </c>
      <c r="T579" s="13">
        <f t="shared" si="298"/>
        <v>1.599999999999966</v>
      </c>
    </row>
    <row r="580" spans="1:20" ht="12.75">
      <c r="A580" s="19">
        <f t="shared" si="299"/>
        <v>374.6000000000001</v>
      </c>
      <c r="B580" s="21">
        <f aca="true" t="shared" si="300" ref="B580:B595">B579-1</f>
        <v>683</v>
      </c>
      <c r="C580" s="12">
        <f aca="true" t="shared" si="301" ref="C580:C595">INT(A580/60)</f>
        <v>6</v>
      </c>
      <c r="D580" s="11" t="s">
        <v>9</v>
      </c>
      <c r="E580" s="13">
        <f aca="true" t="shared" si="302" ref="E580:E595">MOD(A580,60)</f>
        <v>14.60000000000008</v>
      </c>
      <c r="P580" s="19">
        <v>422</v>
      </c>
      <c r="Q580" s="21">
        <f t="shared" si="284"/>
        <v>994</v>
      </c>
      <c r="R580" s="12">
        <f t="shared" si="297"/>
        <v>7</v>
      </c>
      <c r="S580" s="11" t="s">
        <v>9</v>
      </c>
      <c r="T580" s="13">
        <f t="shared" si="298"/>
        <v>2</v>
      </c>
    </row>
    <row r="581" spans="1:20" ht="12.75">
      <c r="A581" s="19">
        <f t="shared" si="299"/>
        <v>374.9000000000001</v>
      </c>
      <c r="B581" s="21">
        <f t="shared" si="300"/>
        <v>682</v>
      </c>
      <c r="C581" s="12">
        <f t="shared" si="301"/>
        <v>6</v>
      </c>
      <c r="D581" s="11" t="s">
        <v>9</v>
      </c>
      <c r="E581" s="13">
        <f t="shared" si="302"/>
        <v>14.900000000000091</v>
      </c>
      <c r="P581" s="19">
        <f aca="true" t="shared" si="303" ref="P581:P643">P580+0.2</f>
        <v>422.2</v>
      </c>
      <c r="Q581" s="21">
        <f t="shared" si="284"/>
        <v>993</v>
      </c>
      <c r="R581" s="12">
        <f t="shared" si="297"/>
        <v>7</v>
      </c>
      <c r="S581" s="11" t="s">
        <v>9</v>
      </c>
      <c r="T581" s="13">
        <f t="shared" si="298"/>
        <v>2.1999999999999886</v>
      </c>
    </row>
    <row r="582" spans="1:20" ht="12.75">
      <c r="A582" s="19">
        <f t="shared" si="299"/>
        <v>375.2000000000001</v>
      </c>
      <c r="B582" s="21">
        <f t="shared" si="300"/>
        <v>681</v>
      </c>
      <c r="C582" s="12">
        <f t="shared" si="301"/>
        <v>6</v>
      </c>
      <c r="D582" s="11" t="s">
        <v>9</v>
      </c>
      <c r="E582" s="13">
        <f t="shared" si="302"/>
        <v>15.200000000000102</v>
      </c>
      <c r="P582" s="19">
        <f t="shared" si="303"/>
        <v>422.4</v>
      </c>
      <c r="Q582" s="21">
        <f aca="true" t="shared" si="304" ref="Q582:Q645">Q581-1</f>
        <v>992</v>
      </c>
      <c r="R582" s="12">
        <f t="shared" si="297"/>
        <v>7</v>
      </c>
      <c r="S582" s="11" t="s">
        <v>9</v>
      </c>
      <c r="T582" s="13">
        <f t="shared" si="298"/>
        <v>2.3999999999999773</v>
      </c>
    </row>
    <row r="583" spans="1:20" ht="12.75">
      <c r="A583" s="19">
        <v>375.4</v>
      </c>
      <c r="B583" s="21">
        <f t="shared" si="300"/>
        <v>680</v>
      </c>
      <c r="C583" s="12">
        <f t="shared" si="301"/>
        <v>6</v>
      </c>
      <c r="D583" s="11" t="s">
        <v>9</v>
      </c>
      <c r="E583" s="13">
        <f t="shared" si="302"/>
        <v>15.399999999999977</v>
      </c>
      <c r="P583" s="19">
        <v>422.8</v>
      </c>
      <c r="Q583" s="21">
        <f t="shared" si="304"/>
        <v>991</v>
      </c>
      <c r="R583" s="12">
        <f t="shared" si="297"/>
        <v>7</v>
      </c>
      <c r="S583" s="11" t="s">
        <v>9</v>
      </c>
      <c r="T583" s="13">
        <f t="shared" si="298"/>
        <v>2.8000000000000114</v>
      </c>
    </row>
    <row r="584" spans="1:20" ht="12.75">
      <c r="A584" s="19">
        <f t="shared" si="299"/>
        <v>375.7</v>
      </c>
      <c r="B584" s="21">
        <f t="shared" si="300"/>
        <v>679</v>
      </c>
      <c r="C584" s="12">
        <f t="shared" si="301"/>
        <v>6</v>
      </c>
      <c r="D584" s="11" t="s">
        <v>9</v>
      </c>
      <c r="E584" s="13">
        <f t="shared" si="302"/>
        <v>15.699999999999989</v>
      </c>
      <c r="P584" s="19">
        <f t="shared" si="303"/>
        <v>423</v>
      </c>
      <c r="Q584" s="21">
        <f t="shared" si="304"/>
        <v>990</v>
      </c>
      <c r="R584" s="12">
        <f t="shared" si="297"/>
        <v>7</v>
      </c>
      <c r="S584" s="11" t="s">
        <v>9</v>
      </c>
      <c r="T584" s="13">
        <f t="shared" si="298"/>
        <v>3</v>
      </c>
    </row>
    <row r="585" spans="1:20" ht="12.75">
      <c r="A585" s="19">
        <f t="shared" si="299"/>
        <v>376</v>
      </c>
      <c r="B585" s="21">
        <f t="shared" si="300"/>
        <v>678</v>
      </c>
      <c r="C585" s="12">
        <f t="shared" si="301"/>
        <v>6</v>
      </c>
      <c r="D585" s="11" t="s">
        <v>9</v>
      </c>
      <c r="E585" s="13">
        <f t="shared" si="302"/>
        <v>16</v>
      </c>
      <c r="P585" s="19">
        <f t="shared" si="303"/>
        <v>423.2</v>
      </c>
      <c r="Q585" s="21">
        <f t="shared" si="304"/>
        <v>989</v>
      </c>
      <c r="R585" s="12">
        <f t="shared" si="297"/>
        <v>7</v>
      </c>
      <c r="S585" s="11" t="s">
        <v>9</v>
      </c>
      <c r="T585" s="13">
        <f t="shared" si="298"/>
        <v>3.1999999999999886</v>
      </c>
    </row>
    <row r="586" spans="1:20" ht="12.75">
      <c r="A586" s="19">
        <f t="shared" si="299"/>
        <v>376.3</v>
      </c>
      <c r="B586" s="21">
        <f t="shared" si="300"/>
        <v>677</v>
      </c>
      <c r="C586" s="12">
        <f t="shared" si="301"/>
        <v>6</v>
      </c>
      <c r="D586" s="11" t="s">
        <v>9</v>
      </c>
      <c r="E586" s="13">
        <f t="shared" si="302"/>
        <v>16.30000000000001</v>
      </c>
      <c r="P586" s="19">
        <v>423.6</v>
      </c>
      <c r="Q586" s="21">
        <f t="shared" si="304"/>
        <v>988</v>
      </c>
      <c r="R586" s="12">
        <f t="shared" si="297"/>
        <v>7</v>
      </c>
      <c r="S586" s="11" t="s">
        <v>9</v>
      </c>
      <c r="T586" s="13">
        <f t="shared" si="298"/>
        <v>3.6000000000000227</v>
      </c>
    </row>
    <row r="587" spans="1:20" ht="12.75">
      <c r="A587" s="19">
        <f t="shared" si="299"/>
        <v>376.6</v>
      </c>
      <c r="B587" s="21">
        <f t="shared" si="300"/>
        <v>676</v>
      </c>
      <c r="C587" s="12">
        <f t="shared" si="301"/>
        <v>6</v>
      </c>
      <c r="D587" s="11" t="s">
        <v>9</v>
      </c>
      <c r="E587" s="13">
        <f t="shared" si="302"/>
        <v>16.600000000000023</v>
      </c>
      <c r="P587" s="19">
        <f t="shared" si="303"/>
        <v>423.8</v>
      </c>
      <c r="Q587" s="21">
        <f t="shared" si="304"/>
        <v>987</v>
      </c>
      <c r="R587" s="12">
        <f t="shared" si="297"/>
        <v>7</v>
      </c>
      <c r="S587" s="11" t="s">
        <v>9</v>
      </c>
      <c r="T587" s="13">
        <f t="shared" si="298"/>
        <v>3.8000000000000114</v>
      </c>
    </row>
    <row r="588" spans="1:20" ht="12.75">
      <c r="A588" s="19">
        <f t="shared" si="299"/>
        <v>376.90000000000003</v>
      </c>
      <c r="B588" s="21">
        <f t="shared" si="300"/>
        <v>675</v>
      </c>
      <c r="C588" s="12">
        <f t="shared" si="301"/>
        <v>6</v>
      </c>
      <c r="D588" s="11" t="s">
        <v>9</v>
      </c>
      <c r="E588" s="13">
        <f t="shared" si="302"/>
        <v>16.900000000000034</v>
      </c>
      <c r="P588" s="19">
        <f t="shared" si="303"/>
        <v>424</v>
      </c>
      <c r="Q588" s="21">
        <f t="shared" si="304"/>
        <v>986</v>
      </c>
      <c r="R588" s="12">
        <f t="shared" si="297"/>
        <v>7</v>
      </c>
      <c r="S588" s="11" t="s">
        <v>9</v>
      </c>
      <c r="T588" s="13">
        <f t="shared" si="298"/>
        <v>4</v>
      </c>
    </row>
    <row r="589" spans="1:20" ht="12.75">
      <c r="A589" s="19">
        <f t="shared" si="299"/>
        <v>377.20000000000005</v>
      </c>
      <c r="B589" s="21">
        <f t="shared" si="300"/>
        <v>674</v>
      </c>
      <c r="C589" s="12">
        <f t="shared" si="301"/>
        <v>6</v>
      </c>
      <c r="D589" s="11" t="s">
        <v>9</v>
      </c>
      <c r="E589" s="13">
        <f t="shared" si="302"/>
        <v>17.200000000000045</v>
      </c>
      <c r="P589" s="19">
        <v>424.4</v>
      </c>
      <c r="Q589" s="21">
        <f t="shared" si="304"/>
        <v>985</v>
      </c>
      <c r="R589" s="12">
        <f t="shared" si="297"/>
        <v>7</v>
      </c>
      <c r="S589" s="11" t="s">
        <v>9</v>
      </c>
      <c r="T589" s="13">
        <f t="shared" si="298"/>
        <v>4.399999999999977</v>
      </c>
    </row>
    <row r="590" spans="1:20" ht="12.75">
      <c r="A590" s="19">
        <f t="shared" si="299"/>
        <v>377.50000000000006</v>
      </c>
      <c r="B590" s="21">
        <f t="shared" si="300"/>
        <v>673</v>
      </c>
      <c r="C590" s="12">
        <f t="shared" si="301"/>
        <v>6</v>
      </c>
      <c r="D590" s="11" t="s">
        <v>9</v>
      </c>
      <c r="E590" s="13">
        <f t="shared" si="302"/>
        <v>17.500000000000057</v>
      </c>
      <c r="P590" s="19">
        <f t="shared" si="303"/>
        <v>424.59999999999997</v>
      </c>
      <c r="Q590" s="21">
        <f t="shared" si="304"/>
        <v>984</v>
      </c>
      <c r="R590" s="12">
        <f t="shared" si="297"/>
        <v>7</v>
      </c>
      <c r="S590" s="11" t="s">
        <v>9</v>
      </c>
      <c r="T590" s="13">
        <f t="shared" si="298"/>
        <v>4.599999999999966</v>
      </c>
    </row>
    <row r="591" spans="1:20" ht="12.75">
      <c r="A591" s="19">
        <f t="shared" si="299"/>
        <v>377.80000000000007</v>
      </c>
      <c r="B591" s="21">
        <f t="shared" si="300"/>
        <v>672</v>
      </c>
      <c r="C591" s="12">
        <f t="shared" si="301"/>
        <v>6</v>
      </c>
      <c r="D591" s="11" t="s">
        <v>9</v>
      </c>
      <c r="E591" s="13">
        <f t="shared" si="302"/>
        <v>17.800000000000068</v>
      </c>
      <c r="P591" s="19">
        <f t="shared" si="303"/>
        <v>424.79999999999995</v>
      </c>
      <c r="Q591" s="21">
        <f t="shared" si="304"/>
        <v>983</v>
      </c>
      <c r="R591" s="12">
        <f t="shared" si="297"/>
        <v>7</v>
      </c>
      <c r="S591" s="11" t="s">
        <v>9</v>
      </c>
      <c r="T591" s="13">
        <f t="shared" si="298"/>
        <v>4.7999999999999545</v>
      </c>
    </row>
    <row r="592" spans="1:20" ht="12.75">
      <c r="A592" s="19">
        <f t="shared" si="299"/>
        <v>378.1000000000001</v>
      </c>
      <c r="B592" s="21">
        <f t="shared" si="300"/>
        <v>671</v>
      </c>
      <c r="C592" s="12">
        <f t="shared" si="301"/>
        <v>6</v>
      </c>
      <c r="D592" s="11" t="s">
        <v>9</v>
      </c>
      <c r="E592" s="13">
        <f t="shared" si="302"/>
        <v>18.10000000000008</v>
      </c>
      <c r="P592" s="19">
        <v>425.2</v>
      </c>
      <c r="Q592" s="21">
        <f t="shared" si="304"/>
        <v>982</v>
      </c>
      <c r="R592" s="12">
        <f t="shared" si="297"/>
        <v>7</v>
      </c>
      <c r="S592" s="11" t="s">
        <v>9</v>
      </c>
      <c r="T592" s="13">
        <f t="shared" si="298"/>
        <v>5.199999999999989</v>
      </c>
    </row>
    <row r="593" spans="1:20" ht="12.75">
      <c r="A593" s="19">
        <f t="shared" si="299"/>
        <v>378.4000000000001</v>
      </c>
      <c r="B593" s="21">
        <f t="shared" si="300"/>
        <v>670</v>
      </c>
      <c r="C593" s="12">
        <f t="shared" si="301"/>
        <v>6</v>
      </c>
      <c r="D593" s="11" t="s">
        <v>9</v>
      </c>
      <c r="E593" s="13">
        <f t="shared" si="302"/>
        <v>18.40000000000009</v>
      </c>
      <c r="P593" s="19">
        <f t="shared" si="303"/>
        <v>425.4</v>
      </c>
      <c r="Q593" s="21">
        <f t="shared" si="304"/>
        <v>981</v>
      </c>
      <c r="R593" s="12">
        <f t="shared" si="297"/>
        <v>7</v>
      </c>
      <c r="S593" s="11" t="s">
        <v>9</v>
      </c>
      <c r="T593" s="13">
        <f t="shared" si="298"/>
        <v>5.399999999999977</v>
      </c>
    </row>
    <row r="594" spans="1:20" ht="12.75">
      <c r="A594" s="19">
        <f t="shared" si="299"/>
        <v>378.7000000000001</v>
      </c>
      <c r="B594" s="21">
        <f t="shared" si="300"/>
        <v>669</v>
      </c>
      <c r="C594" s="12">
        <f t="shared" si="301"/>
        <v>6</v>
      </c>
      <c r="D594" s="11" t="s">
        <v>9</v>
      </c>
      <c r="E594" s="13">
        <f t="shared" si="302"/>
        <v>18.700000000000102</v>
      </c>
      <c r="P594" s="19">
        <f t="shared" si="303"/>
        <v>425.59999999999997</v>
      </c>
      <c r="Q594" s="21">
        <f t="shared" si="304"/>
        <v>980</v>
      </c>
      <c r="R594" s="12">
        <f t="shared" si="297"/>
        <v>7</v>
      </c>
      <c r="S594" s="11" t="s">
        <v>9</v>
      </c>
      <c r="T594" s="13">
        <f t="shared" si="298"/>
        <v>5.599999999999966</v>
      </c>
    </row>
    <row r="595" spans="1:20" ht="12.75">
      <c r="A595" s="19">
        <f aca="true" t="shared" si="305" ref="A595:A610">A594+0.3</f>
        <v>379.0000000000001</v>
      </c>
      <c r="B595" s="21">
        <f t="shared" si="300"/>
        <v>668</v>
      </c>
      <c r="C595" s="12">
        <f t="shared" si="301"/>
        <v>6</v>
      </c>
      <c r="D595" s="11" t="s">
        <v>9</v>
      </c>
      <c r="E595" s="13">
        <f t="shared" si="302"/>
        <v>19.000000000000114</v>
      </c>
      <c r="P595" s="19">
        <f t="shared" si="303"/>
        <v>425.79999999999995</v>
      </c>
      <c r="Q595" s="21">
        <f t="shared" si="304"/>
        <v>979</v>
      </c>
      <c r="R595" s="12">
        <f t="shared" si="297"/>
        <v>7</v>
      </c>
      <c r="S595" s="11" t="s">
        <v>9</v>
      </c>
      <c r="T595" s="13">
        <f t="shared" si="298"/>
        <v>5.7999999999999545</v>
      </c>
    </row>
    <row r="596" spans="1:20" ht="12.75">
      <c r="A596" s="19">
        <f t="shared" si="305"/>
        <v>379.3000000000001</v>
      </c>
      <c r="B596" s="21">
        <f aca="true" t="shared" si="306" ref="B596:B611">B595-1</f>
        <v>667</v>
      </c>
      <c r="C596" s="12">
        <f aca="true" t="shared" si="307" ref="C596:C611">INT(A596/60)</f>
        <v>6</v>
      </c>
      <c r="D596" s="11" t="s">
        <v>9</v>
      </c>
      <c r="E596" s="13">
        <f aca="true" t="shared" si="308" ref="E596:E611">MOD(A596,60)</f>
        <v>19.300000000000125</v>
      </c>
      <c r="P596" s="19">
        <v>426.2</v>
      </c>
      <c r="Q596" s="21">
        <f t="shared" si="304"/>
        <v>978</v>
      </c>
      <c r="R596" s="12">
        <f t="shared" si="297"/>
        <v>7</v>
      </c>
      <c r="S596" s="11" t="s">
        <v>9</v>
      </c>
      <c r="T596" s="13">
        <f t="shared" si="298"/>
        <v>6.199999999999989</v>
      </c>
    </row>
    <row r="597" spans="1:20" ht="12.75">
      <c r="A597" s="19">
        <f t="shared" si="305"/>
        <v>379.60000000000014</v>
      </c>
      <c r="B597" s="21">
        <f t="shared" si="306"/>
        <v>666</v>
      </c>
      <c r="C597" s="12">
        <f t="shared" si="307"/>
        <v>6</v>
      </c>
      <c r="D597" s="11" t="s">
        <v>9</v>
      </c>
      <c r="E597" s="13">
        <f t="shared" si="308"/>
        <v>19.600000000000136</v>
      </c>
      <c r="P597" s="19">
        <f t="shared" si="303"/>
        <v>426.4</v>
      </c>
      <c r="Q597" s="21">
        <f t="shared" si="304"/>
        <v>977</v>
      </c>
      <c r="R597" s="12">
        <f t="shared" si="297"/>
        <v>7</v>
      </c>
      <c r="S597" s="11" t="s">
        <v>9</v>
      </c>
      <c r="T597" s="13">
        <f t="shared" si="298"/>
        <v>6.399999999999977</v>
      </c>
    </row>
    <row r="598" spans="1:20" ht="12.75">
      <c r="A598" s="19">
        <f t="shared" si="305"/>
        <v>379.90000000000015</v>
      </c>
      <c r="B598" s="21">
        <f t="shared" si="306"/>
        <v>665</v>
      </c>
      <c r="C598" s="12">
        <f t="shared" si="307"/>
        <v>6</v>
      </c>
      <c r="D598" s="11" t="s">
        <v>9</v>
      </c>
      <c r="E598" s="13">
        <f t="shared" si="308"/>
        <v>19.900000000000148</v>
      </c>
      <c r="P598" s="19">
        <f t="shared" si="303"/>
        <v>426.59999999999997</v>
      </c>
      <c r="Q598" s="21">
        <f t="shared" si="304"/>
        <v>976</v>
      </c>
      <c r="R598" s="12">
        <f t="shared" si="297"/>
        <v>7</v>
      </c>
      <c r="S598" s="11" t="s">
        <v>9</v>
      </c>
      <c r="T598" s="13">
        <f t="shared" si="298"/>
        <v>6.599999999999966</v>
      </c>
    </row>
    <row r="599" spans="1:20" ht="12.75">
      <c r="A599" s="19">
        <f t="shared" si="305"/>
        <v>380.20000000000016</v>
      </c>
      <c r="B599" s="21">
        <f t="shared" si="306"/>
        <v>664</v>
      </c>
      <c r="C599" s="12">
        <f t="shared" si="307"/>
        <v>6</v>
      </c>
      <c r="D599" s="11" t="s">
        <v>9</v>
      </c>
      <c r="E599" s="13">
        <f t="shared" si="308"/>
        <v>20.20000000000016</v>
      </c>
      <c r="P599" s="19">
        <v>427</v>
      </c>
      <c r="Q599" s="21">
        <f t="shared" si="304"/>
        <v>975</v>
      </c>
      <c r="R599" s="12">
        <f t="shared" si="297"/>
        <v>7</v>
      </c>
      <c r="S599" s="11" t="s">
        <v>9</v>
      </c>
      <c r="T599" s="13">
        <f t="shared" si="298"/>
        <v>7</v>
      </c>
    </row>
    <row r="600" spans="1:20" ht="12.75">
      <c r="A600" s="19">
        <f t="shared" si="305"/>
        <v>380.50000000000017</v>
      </c>
      <c r="B600" s="21">
        <f t="shared" si="306"/>
        <v>663</v>
      </c>
      <c r="C600" s="12">
        <f t="shared" si="307"/>
        <v>6</v>
      </c>
      <c r="D600" s="11" t="s">
        <v>9</v>
      </c>
      <c r="E600" s="13">
        <f t="shared" si="308"/>
        <v>20.50000000000017</v>
      </c>
      <c r="P600" s="19">
        <f t="shared" si="303"/>
        <v>427.2</v>
      </c>
      <c r="Q600" s="21">
        <f t="shared" si="304"/>
        <v>974</v>
      </c>
      <c r="R600" s="12">
        <f t="shared" si="297"/>
        <v>7</v>
      </c>
      <c r="S600" s="11" t="s">
        <v>9</v>
      </c>
      <c r="T600" s="13">
        <f t="shared" si="298"/>
        <v>7.199999999999989</v>
      </c>
    </row>
    <row r="601" spans="1:20" ht="12.75">
      <c r="A601" s="19">
        <f t="shared" si="305"/>
        <v>380.8000000000002</v>
      </c>
      <c r="B601" s="21">
        <f t="shared" si="306"/>
        <v>662</v>
      </c>
      <c r="C601" s="12">
        <f t="shared" si="307"/>
        <v>6</v>
      </c>
      <c r="D601" s="11" t="s">
        <v>9</v>
      </c>
      <c r="E601" s="13">
        <f t="shared" si="308"/>
        <v>20.800000000000182</v>
      </c>
      <c r="P601" s="19">
        <f t="shared" si="303"/>
        <v>427.4</v>
      </c>
      <c r="Q601" s="21">
        <f t="shared" si="304"/>
        <v>973</v>
      </c>
      <c r="R601" s="12">
        <f t="shared" si="297"/>
        <v>7</v>
      </c>
      <c r="S601" s="11" t="s">
        <v>9</v>
      </c>
      <c r="T601" s="13">
        <f t="shared" si="298"/>
        <v>7.399999999999977</v>
      </c>
    </row>
    <row r="602" spans="1:20" ht="12.75">
      <c r="A602" s="19">
        <f t="shared" si="305"/>
        <v>381.1000000000002</v>
      </c>
      <c r="B602" s="21">
        <f t="shared" si="306"/>
        <v>661</v>
      </c>
      <c r="C602" s="12">
        <f t="shared" si="307"/>
        <v>6</v>
      </c>
      <c r="D602" s="11" t="s">
        <v>9</v>
      </c>
      <c r="E602" s="13">
        <f t="shared" si="308"/>
        <v>21.100000000000193</v>
      </c>
      <c r="P602" s="19">
        <v>427.8</v>
      </c>
      <c r="Q602" s="21">
        <f t="shared" si="304"/>
        <v>972</v>
      </c>
      <c r="R602" s="12">
        <f t="shared" si="297"/>
        <v>7</v>
      </c>
      <c r="S602" s="11" t="s">
        <v>9</v>
      </c>
      <c r="T602" s="13">
        <f t="shared" si="298"/>
        <v>7.800000000000011</v>
      </c>
    </row>
    <row r="603" spans="1:20" ht="12.75">
      <c r="A603" s="19">
        <v>381.3</v>
      </c>
      <c r="B603" s="21">
        <f t="shared" si="306"/>
        <v>660</v>
      </c>
      <c r="C603" s="12">
        <f t="shared" si="307"/>
        <v>6</v>
      </c>
      <c r="D603" s="11" t="s">
        <v>9</v>
      </c>
      <c r="E603" s="13">
        <f t="shared" si="308"/>
        <v>21.30000000000001</v>
      </c>
      <c r="P603" s="19">
        <f t="shared" si="303"/>
        <v>428</v>
      </c>
      <c r="Q603" s="21">
        <f t="shared" si="304"/>
        <v>971</v>
      </c>
      <c r="R603" s="12">
        <f t="shared" si="297"/>
        <v>7</v>
      </c>
      <c r="S603" s="11" t="s">
        <v>9</v>
      </c>
      <c r="T603" s="13">
        <f t="shared" si="298"/>
        <v>8</v>
      </c>
    </row>
    <row r="604" spans="1:20" ht="12.75">
      <c r="A604" s="19">
        <f t="shared" si="305"/>
        <v>381.6</v>
      </c>
      <c r="B604" s="21">
        <f t="shared" si="306"/>
        <v>659</v>
      </c>
      <c r="C604" s="12">
        <f t="shared" si="307"/>
        <v>6</v>
      </c>
      <c r="D604" s="11" t="s">
        <v>9</v>
      </c>
      <c r="E604" s="13">
        <f t="shared" si="308"/>
        <v>21.600000000000023</v>
      </c>
      <c r="P604" s="19">
        <f t="shared" si="303"/>
        <v>428.2</v>
      </c>
      <c r="Q604" s="21">
        <f t="shared" si="304"/>
        <v>970</v>
      </c>
      <c r="R604" s="12">
        <f t="shared" si="297"/>
        <v>7</v>
      </c>
      <c r="S604" s="11" t="s">
        <v>9</v>
      </c>
      <c r="T604" s="13">
        <f t="shared" si="298"/>
        <v>8.199999999999989</v>
      </c>
    </row>
    <row r="605" spans="1:20" ht="12.75">
      <c r="A605" s="19">
        <f t="shared" si="305"/>
        <v>381.90000000000003</v>
      </c>
      <c r="B605" s="21">
        <f t="shared" si="306"/>
        <v>658</v>
      </c>
      <c r="C605" s="12">
        <f t="shared" si="307"/>
        <v>6</v>
      </c>
      <c r="D605" s="11" t="s">
        <v>9</v>
      </c>
      <c r="E605" s="13">
        <f t="shared" si="308"/>
        <v>21.900000000000034</v>
      </c>
      <c r="P605" s="19">
        <v>428.6</v>
      </c>
      <c r="Q605" s="21">
        <f t="shared" si="304"/>
        <v>969</v>
      </c>
      <c r="R605" s="12">
        <f t="shared" si="297"/>
        <v>7</v>
      </c>
      <c r="S605" s="11" t="s">
        <v>9</v>
      </c>
      <c r="T605" s="13">
        <f t="shared" si="298"/>
        <v>8.600000000000023</v>
      </c>
    </row>
    <row r="606" spans="1:20" ht="12.75">
      <c r="A606" s="19">
        <f t="shared" si="305"/>
        <v>382.20000000000005</v>
      </c>
      <c r="B606" s="21">
        <f t="shared" si="306"/>
        <v>657</v>
      </c>
      <c r="C606" s="12">
        <f t="shared" si="307"/>
        <v>6</v>
      </c>
      <c r="D606" s="11" t="s">
        <v>9</v>
      </c>
      <c r="E606" s="13">
        <f t="shared" si="308"/>
        <v>22.200000000000045</v>
      </c>
      <c r="P606" s="19">
        <f t="shared" si="303"/>
        <v>428.8</v>
      </c>
      <c r="Q606" s="21">
        <f t="shared" si="304"/>
        <v>968</v>
      </c>
      <c r="R606" s="12">
        <f t="shared" si="297"/>
        <v>7</v>
      </c>
      <c r="S606" s="11" t="s">
        <v>9</v>
      </c>
      <c r="T606" s="13">
        <f t="shared" si="298"/>
        <v>8.800000000000011</v>
      </c>
    </row>
    <row r="607" spans="1:20" ht="12.75">
      <c r="A607" s="19">
        <f t="shared" si="305"/>
        <v>382.50000000000006</v>
      </c>
      <c r="B607" s="21">
        <f t="shared" si="306"/>
        <v>656</v>
      </c>
      <c r="C607" s="12">
        <f t="shared" si="307"/>
        <v>6</v>
      </c>
      <c r="D607" s="11" t="s">
        <v>9</v>
      </c>
      <c r="E607" s="13">
        <f t="shared" si="308"/>
        <v>22.500000000000057</v>
      </c>
      <c r="P607" s="19">
        <v>429.2</v>
      </c>
      <c r="Q607" s="21">
        <f t="shared" si="304"/>
        <v>967</v>
      </c>
      <c r="R607" s="12">
        <f t="shared" si="297"/>
        <v>7</v>
      </c>
      <c r="S607" s="11" t="s">
        <v>9</v>
      </c>
      <c r="T607" s="13">
        <f t="shared" si="298"/>
        <v>9.199999999999989</v>
      </c>
    </row>
    <row r="608" spans="1:20" ht="12.75">
      <c r="A608" s="19">
        <f t="shared" si="305"/>
        <v>382.80000000000007</v>
      </c>
      <c r="B608" s="21">
        <f t="shared" si="306"/>
        <v>655</v>
      </c>
      <c r="C608" s="12">
        <f t="shared" si="307"/>
        <v>6</v>
      </c>
      <c r="D608" s="11" t="s">
        <v>9</v>
      </c>
      <c r="E608" s="13">
        <f t="shared" si="308"/>
        <v>22.800000000000068</v>
      </c>
      <c r="P608" s="19">
        <f t="shared" si="303"/>
        <v>429.4</v>
      </c>
      <c r="Q608" s="21">
        <f t="shared" si="304"/>
        <v>966</v>
      </c>
      <c r="R608" s="12">
        <f t="shared" si="297"/>
        <v>7</v>
      </c>
      <c r="S608" s="11" t="s">
        <v>9</v>
      </c>
      <c r="T608" s="13">
        <f t="shared" si="298"/>
        <v>9.399999999999977</v>
      </c>
    </row>
    <row r="609" spans="1:20" ht="12.75">
      <c r="A609" s="19">
        <f t="shared" si="305"/>
        <v>383.1000000000001</v>
      </c>
      <c r="B609" s="21">
        <f t="shared" si="306"/>
        <v>654</v>
      </c>
      <c r="C609" s="12">
        <f t="shared" si="307"/>
        <v>6</v>
      </c>
      <c r="D609" s="11" t="s">
        <v>9</v>
      </c>
      <c r="E609" s="13">
        <f t="shared" si="308"/>
        <v>23.10000000000008</v>
      </c>
      <c r="P609" s="19">
        <f t="shared" si="303"/>
        <v>429.59999999999997</v>
      </c>
      <c r="Q609" s="21">
        <f t="shared" si="304"/>
        <v>965</v>
      </c>
      <c r="R609" s="12">
        <f t="shared" si="297"/>
        <v>7</v>
      </c>
      <c r="S609" s="11" t="s">
        <v>9</v>
      </c>
      <c r="T609" s="13">
        <f t="shared" si="298"/>
        <v>9.599999999999966</v>
      </c>
    </row>
    <row r="610" spans="1:20" ht="12.75">
      <c r="A610" s="19">
        <f t="shared" si="305"/>
        <v>383.4000000000001</v>
      </c>
      <c r="B610" s="21">
        <f t="shared" si="306"/>
        <v>653</v>
      </c>
      <c r="C610" s="12">
        <f t="shared" si="307"/>
        <v>6</v>
      </c>
      <c r="D610" s="11" t="s">
        <v>9</v>
      </c>
      <c r="E610" s="13">
        <f t="shared" si="308"/>
        <v>23.40000000000009</v>
      </c>
      <c r="P610" s="19">
        <v>430</v>
      </c>
      <c r="Q610" s="21">
        <f t="shared" si="304"/>
        <v>964</v>
      </c>
      <c r="R610" s="12">
        <f t="shared" si="297"/>
        <v>7</v>
      </c>
      <c r="S610" s="11" t="s">
        <v>9</v>
      </c>
      <c r="T610" s="13">
        <f t="shared" si="298"/>
        <v>10</v>
      </c>
    </row>
    <row r="611" spans="1:20" ht="12.75">
      <c r="A611" s="19">
        <f aca="true" t="shared" si="309" ref="A611:A626">A610+0.3</f>
        <v>383.7000000000001</v>
      </c>
      <c r="B611" s="21">
        <f t="shared" si="306"/>
        <v>652</v>
      </c>
      <c r="C611" s="12">
        <f t="shared" si="307"/>
        <v>6</v>
      </c>
      <c r="D611" s="11" t="s">
        <v>9</v>
      </c>
      <c r="E611" s="13">
        <f t="shared" si="308"/>
        <v>23.700000000000102</v>
      </c>
      <c r="P611" s="19">
        <f t="shared" si="303"/>
        <v>430.2</v>
      </c>
      <c r="Q611" s="21">
        <f t="shared" si="304"/>
        <v>963</v>
      </c>
      <c r="R611" s="12">
        <f t="shared" si="297"/>
        <v>7</v>
      </c>
      <c r="S611" s="11" t="s">
        <v>9</v>
      </c>
      <c r="T611" s="13">
        <f t="shared" si="298"/>
        <v>10.199999999999989</v>
      </c>
    </row>
    <row r="612" spans="1:20" ht="12.75">
      <c r="A612" s="19">
        <f t="shared" si="309"/>
        <v>384.0000000000001</v>
      </c>
      <c r="B612" s="21">
        <f aca="true" t="shared" si="310" ref="B612:B627">B611-1</f>
        <v>651</v>
      </c>
      <c r="C612" s="12">
        <f aca="true" t="shared" si="311" ref="C612:C627">INT(A612/60)</f>
        <v>6</v>
      </c>
      <c r="D612" s="11" t="s">
        <v>9</v>
      </c>
      <c r="E612" s="13">
        <f aca="true" t="shared" si="312" ref="E612:E627">MOD(A612,60)</f>
        <v>24.000000000000114</v>
      </c>
      <c r="P612" s="19">
        <f t="shared" si="303"/>
        <v>430.4</v>
      </c>
      <c r="Q612" s="21">
        <f t="shared" si="304"/>
        <v>962</v>
      </c>
      <c r="R612" s="12">
        <f t="shared" si="297"/>
        <v>7</v>
      </c>
      <c r="S612" s="11" t="s">
        <v>9</v>
      </c>
      <c r="T612" s="13">
        <f t="shared" si="298"/>
        <v>10.399999999999977</v>
      </c>
    </row>
    <row r="613" spans="1:20" ht="12.75">
      <c r="A613" s="19">
        <f t="shared" si="309"/>
        <v>384.3000000000001</v>
      </c>
      <c r="B613" s="21">
        <f t="shared" si="310"/>
        <v>650</v>
      </c>
      <c r="C613" s="12">
        <f t="shared" si="311"/>
        <v>6</v>
      </c>
      <c r="D613" s="11" t="s">
        <v>9</v>
      </c>
      <c r="E613" s="13">
        <f t="shared" si="312"/>
        <v>24.300000000000125</v>
      </c>
      <c r="P613" s="19">
        <v>430.8</v>
      </c>
      <c r="Q613" s="21">
        <f t="shared" si="304"/>
        <v>961</v>
      </c>
      <c r="R613" s="12">
        <f t="shared" si="297"/>
        <v>7</v>
      </c>
      <c r="S613" s="11" t="s">
        <v>9</v>
      </c>
      <c r="T613" s="13">
        <f t="shared" si="298"/>
        <v>10.800000000000011</v>
      </c>
    </row>
    <row r="614" spans="1:20" ht="12.75">
      <c r="A614" s="19">
        <f t="shared" si="309"/>
        <v>384.60000000000014</v>
      </c>
      <c r="B614" s="21">
        <f t="shared" si="310"/>
        <v>649</v>
      </c>
      <c r="C614" s="12">
        <f t="shared" si="311"/>
        <v>6</v>
      </c>
      <c r="D614" s="11" t="s">
        <v>9</v>
      </c>
      <c r="E614" s="13">
        <f t="shared" si="312"/>
        <v>24.600000000000136</v>
      </c>
      <c r="P614" s="19">
        <f t="shared" si="303"/>
        <v>431</v>
      </c>
      <c r="Q614" s="21">
        <f t="shared" si="304"/>
        <v>960</v>
      </c>
      <c r="R614" s="12">
        <f t="shared" si="297"/>
        <v>7</v>
      </c>
      <c r="S614" s="11" t="s">
        <v>9</v>
      </c>
      <c r="T614" s="13">
        <f t="shared" si="298"/>
        <v>11</v>
      </c>
    </row>
    <row r="615" spans="1:20" ht="12.75">
      <c r="A615" s="19">
        <f t="shared" si="309"/>
        <v>384.90000000000015</v>
      </c>
      <c r="B615" s="21">
        <f t="shared" si="310"/>
        <v>648</v>
      </c>
      <c r="C615" s="12">
        <f t="shared" si="311"/>
        <v>6</v>
      </c>
      <c r="D615" s="11" t="s">
        <v>9</v>
      </c>
      <c r="E615" s="13">
        <f t="shared" si="312"/>
        <v>24.900000000000148</v>
      </c>
      <c r="P615" s="19">
        <f t="shared" si="303"/>
        <v>431.2</v>
      </c>
      <c r="Q615" s="21">
        <f t="shared" si="304"/>
        <v>959</v>
      </c>
      <c r="R615" s="12">
        <f t="shared" si="297"/>
        <v>7</v>
      </c>
      <c r="S615" s="11" t="s">
        <v>9</v>
      </c>
      <c r="T615" s="13">
        <f t="shared" si="298"/>
        <v>11.199999999999989</v>
      </c>
    </row>
    <row r="616" spans="1:20" ht="12.75">
      <c r="A616" s="19">
        <f t="shared" si="309"/>
        <v>385.20000000000016</v>
      </c>
      <c r="B616" s="21">
        <f t="shared" si="310"/>
        <v>647</v>
      </c>
      <c r="C616" s="12">
        <f t="shared" si="311"/>
        <v>6</v>
      </c>
      <c r="D616" s="11" t="s">
        <v>9</v>
      </c>
      <c r="E616" s="13">
        <f t="shared" si="312"/>
        <v>25.20000000000016</v>
      </c>
      <c r="P616" s="19">
        <v>431.6</v>
      </c>
      <c r="Q616" s="21">
        <f t="shared" si="304"/>
        <v>958</v>
      </c>
      <c r="R616" s="12">
        <f t="shared" si="297"/>
        <v>7</v>
      </c>
      <c r="S616" s="11" t="s">
        <v>9</v>
      </c>
      <c r="T616" s="13">
        <f t="shared" si="298"/>
        <v>11.600000000000023</v>
      </c>
    </row>
    <row r="617" spans="1:20" ht="12.75">
      <c r="A617" s="19">
        <f t="shared" si="309"/>
        <v>385.50000000000017</v>
      </c>
      <c r="B617" s="21">
        <f t="shared" si="310"/>
        <v>646</v>
      </c>
      <c r="C617" s="12">
        <f t="shared" si="311"/>
        <v>6</v>
      </c>
      <c r="D617" s="11" t="s">
        <v>9</v>
      </c>
      <c r="E617" s="13">
        <f t="shared" si="312"/>
        <v>25.50000000000017</v>
      </c>
      <c r="P617" s="19">
        <f t="shared" si="303"/>
        <v>431.8</v>
      </c>
      <c r="Q617" s="21">
        <f t="shared" si="304"/>
        <v>957</v>
      </c>
      <c r="R617" s="12">
        <f t="shared" si="297"/>
        <v>7</v>
      </c>
      <c r="S617" s="11" t="s">
        <v>9</v>
      </c>
      <c r="T617" s="13">
        <f t="shared" si="298"/>
        <v>11.800000000000011</v>
      </c>
    </row>
    <row r="618" spans="1:20" ht="12.75">
      <c r="A618" s="19">
        <f t="shared" si="309"/>
        <v>385.8000000000002</v>
      </c>
      <c r="B618" s="21">
        <f t="shared" si="310"/>
        <v>645</v>
      </c>
      <c r="C618" s="12">
        <f t="shared" si="311"/>
        <v>6</v>
      </c>
      <c r="D618" s="11" t="s">
        <v>9</v>
      </c>
      <c r="E618" s="13">
        <f t="shared" si="312"/>
        <v>25.800000000000182</v>
      </c>
      <c r="P618" s="19">
        <f t="shared" si="303"/>
        <v>432</v>
      </c>
      <c r="Q618" s="21">
        <f t="shared" si="304"/>
        <v>956</v>
      </c>
      <c r="R618" s="12">
        <f t="shared" si="297"/>
        <v>7</v>
      </c>
      <c r="S618" s="11" t="s">
        <v>9</v>
      </c>
      <c r="T618" s="13">
        <f t="shared" si="298"/>
        <v>12</v>
      </c>
    </row>
    <row r="619" spans="1:20" ht="12.75">
      <c r="A619" s="19">
        <f t="shared" si="309"/>
        <v>386.1000000000002</v>
      </c>
      <c r="B619" s="21">
        <f t="shared" si="310"/>
        <v>644</v>
      </c>
      <c r="C619" s="12">
        <f t="shared" si="311"/>
        <v>6</v>
      </c>
      <c r="D619" s="11" t="s">
        <v>9</v>
      </c>
      <c r="E619" s="13">
        <f t="shared" si="312"/>
        <v>26.100000000000193</v>
      </c>
      <c r="P619" s="19">
        <v>432.4</v>
      </c>
      <c r="Q619" s="21">
        <f t="shared" si="304"/>
        <v>955</v>
      </c>
      <c r="R619" s="12">
        <f t="shared" si="297"/>
        <v>7</v>
      </c>
      <c r="S619" s="11" t="s">
        <v>9</v>
      </c>
      <c r="T619" s="13">
        <f t="shared" si="298"/>
        <v>12.399999999999977</v>
      </c>
    </row>
    <row r="620" spans="1:20" ht="12.75">
      <c r="A620" s="19">
        <f t="shared" si="309"/>
        <v>386.4000000000002</v>
      </c>
      <c r="B620" s="21">
        <f t="shared" si="310"/>
        <v>643</v>
      </c>
      <c r="C620" s="12">
        <f t="shared" si="311"/>
        <v>6</v>
      </c>
      <c r="D620" s="11" t="s">
        <v>9</v>
      </c>
      <c r="E620" s="13">
        <f t="shared" si="312"/>
        <v>26.400000000000205</v>
      </c>
      <c r="P620" s="19">
        <f t="shared" si="303"/>
        <v>432.59999999999997</v>
      </c>
      <c r="Q620" s="21">
        <f t="shared" si="304"/>
        <v>954</v>
      </c>
      <c r="R620" s="12">
        <f t="shared" si="297"/>
        <v>7</v>
      </c>
      <c r="S620" s="11" t="s">
        <v>9</v>
      </c>
      <c r="T620" s="13">
        <f t="shared" si="298"/>
        <v>12.599999999999966</v>
      </c>
    </row>
    <row r="621" spans="1:20" ht="12.75">
      <c r="A621" s="19">
        <f t="shared" si="309"/>
        <v>386.7000000000002</v>
      </c>
      <c r="B621" s="21">
        <f t="shared" si="310"/>
        <v>642</v>
      </c>
      <c r="C621" s="12">
        <f t="shared" si="311"/>
        <v>6</v>
      </c>
      <c r="D621" s="11" t="s">
        <v>9</v>
      </c>
      <c r="E621" s="13">
        <f t="shared" si="312"/>
        <v>26.700000000000216</v>
      </c>
      <c r="P621" s="19">
        <v>433</v>
      </c>
      <c r="Q621" s="21">
        <f t="shared" si="304"/>
        <v>953</v>
      </c>
      <c r="R621" s="12">
        <f t="shared" si="297"/>
        <v>7</v>
      </c>
      <c r="S621" s="11" t="s">
        <v>9</v>
      </c>
      <c r="T621" s="13">
        <f t="shared" si="298"/>
        <v>13</v>
      </c>
    </row>
    <row r="622" spans="1:20" ht="12.75">
      <c r="A622" s="19">
        <f t="shared" si="309"/>
        <v>387.0000000000002</v>
      </c>
      <c r="B622" s="21">
        <f t="shared" si="310"/>
        <v>641</v>
      </c>
      <c r="C622" s="12">
        <f t="shared" si="311"/>
        <v>6</v>
      </c>
      <c r="D622" s="11" t="s">
        <v>9</v>
      </c>
      <c r="E622" s="13">
        <f t="shared" si="312"/>
        <v>27.000000000000227</v>
      </c>
      <c r="P622" s="19">
        <f t="shared" si="303"/>
        <v>433.2</v>
      </c>
      <c r="Q622" s="21">
        <f t="shared" si="304"/>
        <v>952</v>
      </c>
      <c r="R622" s="12">
        <f t="shared" si="297"/>
        <v>7</v>
      </c>
      <c r="S622" s="11" t="s">
        <v>9</v>
      </c>
      <c r="T622" s="13">
        <f t="shared" si="298"/>
        <v>13.199999999999989</v>
      </c>
    </row>
    <row r="623" spans="1:20" ht="12.75">
      <c r="A623" s="19">
        <f t="shared" si="309"/>
        <v>387.30000000000024</v>
      </c>
      <c r="B623" s="21">
        <f t="shared" si="310"/>
        <v>640</v>
      </c>
      <c r="C623" s="12">
        <f t="shared" si="311"/>
        <v>6</v>
      </c>
      <c r="D623" s="11" t="s">
        <v>9</v>
      </c>
      <c r="E623" s="13">
        <f t="shared" si="312"/>
        <v>27.30000000000024</v>
      </c>
      <c r="P623" s="19">
        <f t="shared" si="303"/>
        <v>433.4</v>
      </c>
      <c r="Q623" s="21">
        <f t="shared" si="304"/>
        <v>951</v>
      </c>
      <c r="R623" s="12">
        <f t="shared" si="297"/>
        <v>7</v>
      </c>
      <c r="S623" s="11" t="s">
        <v>9</v>
      </c>
      <c r="T623" s="13">
        <f t="shared" si="298"/>
        <v>13.399999999999977</v>
      </c>
    </row>
    <row r="624" spans="1:20" ht="12.75">
      <c r="A624" s="19">
        <f t="shared" si="309"/>
        <v>387.60000000000025</v>
      </c>
      <c r="B624" s="21">
        <f t="shared" si="310"/>
        <v>639</v>
      </c>
      <c r="C624" s="12">
        <f t="shared" si="311"/>
        <v>6</v>
      </c>
      <c r="D624" s="11" t="s">
        <v>9</v>
      </c>
      <c r="E624" s="13">
        <f t="shared" si="312"/>
        <v>27.60000000000025</v>
      </c>
      <c r="P624" s="19">
        <v>433.8</v>
      </c>
      <c r="Q624" s="21">
        <f t="shared" si="304"/>
        <v>950</v>
      </c>
      <c r="R624" s="12">
        <f t="shared" si="297"/>
        <v>7</v>
      </c>
      <c r="S624" s="11" t="s">
        <v>9</v>
      </c>
      <c r="T624" s="13">
        <f t="shared" si="298"/>
        <v>13.800000000000011</v>
      </c>
    </row>
    <row r="625" spans="1:20" ht="12.75">
      <c r="A625" s="19">
        <f t="shared" si="309"/>
        <v>387.90000000000026</v>
      </c>
      <c r="B625" s="21">
        <f t="shared" si="310"/>
        <v>638</v>
      </c>
      <c r="C625" s="12">
        <f t="shared" si="311"/>
        <v>6</v>
      </c>
      <c r="D625" s="11" t="s">
        <v>9</v>
      </c>
      <c r="E625" s="13">
        <f t="shared" si="312"/>
        <v>27.90000000000026</v>
      </c>
      <c r="P625" s="19">
        <f t="shared" si="303"/>
        <v>434</v>
      </c>
      <c r="Q625" s="21">
        <f t="shared" si="304"/>
        <v>949</v>
      </c>
      <c r="R625" s="12">
        <f t="shared" si="297"/>
        <v>7</v>
      </c>
      <c r="S625" s="11" t="s">
        <v>9</v>
      </c>
      <c r="T625" s="13">
        <f t="shared" si="298"/>
        <v>14</v>
      </c>
    </row>
    <row r="626" spans="1:20" ht="12.75">
      <c r="A626" s="19">
        <f t="shared" si="309"/>
        <v>388.2000000000003</v>
      </c>
      <c r="B626" s="21">
        <f t="shared" si="310"/>
        <v>637</v>
      </c>
      <c r="C626" s="12">
        <f t="shared" si="311"/>
        <v>6</v>
      </c>
      <c r="D626" s="11" t="s">
        <v>9</v>
      </c>
      <c r="E626" s="13">
        <f t="shared" si="312"/>
        <v>28.200000000000273</v>
      </c>
      <c r="P626" s="19">
        <f t="shared" si="303"/>
        <v>434.2</v>
      </c>
      <c r="Q626" s="21">
        <f t="shared" si="304"/>
        <v>948</v>
      </c>
      <c r="R626" s="12">
        <f t="shared" si="297"/>
        <v>7</v>
      </c>
      <c r="S626" s="11" t="s">
        <v>9</v>
      </c>
      <c r="T626" s="13">
        <f t="shared" si="298"/>
        <v>14.199999999999989</v>
      </c>
    </row>
    <row r="627" spans="1:20" ht="12.75">
      <c r="A627" s="19">
        <f aca="true" t="shared" si="313" ref="A627:A642">A626+0.3</f>
        <v>388.5000000000003</v>
      </c>
      <c r="B627" s="21">
        <f t="shared" si="310"/>
        <v>636</v>
      </c>
      <c r="C627" s="12">
        <f t="shared" si="311"/>
        <v>6</v>
      </c>
      <c r="D627" s="11" t="s">
        <v>9</v>
      </c>
      <c r="E627" s="13">
        <f t="shared" si="312"/>
        <v>28.500000000000284</v>
      </c>
      <c r="P627" s="19">
        <v>434.6</v>
      </c>
      <c r="Q627" s="21">
        <f t="shared" si="304"/>
        <v>947</v>
      </c>
      <c r="R627" s="12">
        <f t="shared" si="297"/>
        <v>7</v>
      </c>
      <c r="S627" s="11" t="s">
        <v>9</v>
      </c>
      <c r="T627" s="13">
        <f t="shared" si="298"/>
        <v>14.600000000000023</v>
      </c>
    </row>
    <row r="628" spans="1:20" ht="12.75">
      <c r="A628" s="19">
        <f t="shared" si="313"/>
        <v>388.8000000000003</v>
      </c>
      <c r="B628" s="21">
        <f aca="true" t="shared" si="314" ref="B628:B643">B627-1</f>
        <v>635</v>
      </c>
      <c r="C628" s="12">
        <f aca="true" t="shared" si="315" ref="C628:C643">INT(A628/60)</f>
        <v>6</v>
      </c>
      <c r="D628" s="11" t="s">
        <v>9</v>
      </c>
      <c r="E628" s="13">
        <f aca="true" t="shared" si="316" ref="E628:E643">MOD(A628,60)</f>
        <v>28.800000000000296</v>
      </c>
      <c r="P628" s="19">
        <f t="shared" si="303"/>
        <v>434.8</v>
      </c>
      <c r="Q628" s="21">
        <f t="shared" si="304"/>
        <v>946</v>
      </c>
      <c r="R628" s="12">
        <f t="shared" si="297"/>
        <v>7</v>
      </c>
      <c r="S628" s="11" t="s">
        <v>9</v>
      </c>
      <c r="T628" s="13">
        <f t="shared" si="298"/>
        <v>14.800000000000011</v>
      </c>
    </row>
    <row r="629" spans="1:20" ht="12.75">
      <c r="A629" s="19">
        <f t="shared" si="313"/>
        <v>389.1000000000003</v>
      </c>
      <c r="B629" s="21">
        <f t="shared" si="314"/>
        <v>634</v>
      </c>
      <c r="C629" s="12">
        <f t="shared" si="315"/>
        <v>6</v>
      </c>
      <c r="D629" s="11" t="s">
        <v>9</v>
      </c>
      <c r="E629" s="13">
        <f t="shared" si="316"/>
        <v>29.100000000000307</v>
      </c>
      <c r="P629" s="19">
        <v>435.2</v>
      </c>
      <c r="Q629" s="21">
        <f t="shared" si="304"/>
        <v>945</v>
      </c>
      <c r="R629" s="12">
        <f t="shared" si="297"/>
        <v>7</v>
      </c>
      <c r="S629" s="11" t="s">
        <v>9</v>
      </c>
      <c r="T629" s="13">
        <f t="shared" si="298"/>
        <v>15.199999999999989</v>
      </c>
    </row>
    <row r="630" spans="1:20" ht="12.75">
      <c r="A630" s="19">
        <f t="shared" si="313"/>
        <v>389.4000000000003</v>
      </c>
      <c r="B630" s="21">
        <f t="shared" si="314"/>
        <v>633</v>
      </c>
      <c r="C630" s="12">
        <f t="shared" si="315"/>
        <v>6</v>
      </c>
      <c r="D630" s="11" t="s">
        <v>9</v>
      </c>
      <c r="E630" s="13">
        <f t="shared" si="316"/>
        <v>29.40000000000032</v>
      </c>
      <c r="P630" s="19">
        <f t="shared" si="303"/>
        <v>435.4</v>
      </c>
      <c r="Q630" s="21">
        <f t="shared" si="304"/>
        <v>944</v>
      </c>
      <c r="R630" s="12">
        <f t="shared" si="297"/>
        <v>7</v>
      </c>
      <c r="S630" s="11" t="s">
        <v>9</v>
      </c>
      <c r="T630" s="13">
        <f t="shared" si="298"/>
        <v>15.399999999999977</v>
      </c>
    </row>
    <row r="631" spans="1:20" ht="12.75">
      <c r="A631" s="19">
        <v>389.8</v>
      </c>
      <c r="B631" s="21">
        <f t="shared" si="314"/>
        <v>632</v>
      </c>
      <c r="C631" s="12">
        <f t="shared" si="315"/>
        <v>6</v>
      </c>
      <c r="D631" s="11" t="s">
        <v>9</v>
      </c>
      <c r="E631" s="13">
        <f t="shared" si="316"/>
        <v>29.80000000000001</v>
      </c>
      <c r="P631" s="19">
        <f t="shared" si="303"/>
        <v>435.59999999999997</v>
      </c>
      <c r="Q631" s="21">
        <f t="shared" si="304"/>
        <v>943</v>
      </c>
      <c r="R631" s="12">
        <f t="shared" si="297"/>
        <v>7</v>
      </c>
      <c r="S631" s="11" t="s">
        <v>9</v>
      </c>
      <c r="T631" s="13">
        <f t="shared" si="298"/>
        <v>15.599999999999966</v>
      </c>
    </row>
    <row r="632" spans="1:20" ht="12.75">
      <c r="A632" s="19">
        <f t="shared" si="313"/>
        <v>390.1</v>
      </c>
      <c r="B632" s="21">
        <f t="shared" si="314"/>
        <v>631</v>
      </c>
      <c r="C632" s="12">
        <f t="shared" si="315"/>
        <v>6</v>
      </c>
      <c r="D632" s="11" t="s">
        <v>9</v>
      </c>
      <c r="E632" s="13">
        <f t="shared" si="316"/>
        <v>30.100000000000023</v>
      </c>
      <c r="P632" s="19">
        <v>436</v>
      </c>
      <c r="Q632" s="21">
        <f t="shared" si="304"/>
        <v>942</v>
      </c>
      <c r="R632" s="12">
        <f t="shared" si="297"/>
        <v>7</v>
      </c>
      <c r="S632" s="11" t="s">
        <v>9</v>
      </c>
      <c r="T632" s="13">
        <f t="shared" si="298"/>
        <v>16</v>
      </c>
    </row>
    <row r="633" spans="1:20" ht="12.75">
      <c r="A633" s="19">
        <f t="shared" si="313"/>
        <v>390.40000000000003</v>
      </c>
      <c r="B633" s="21">
        <f t="shared" si="314"/>
        <v>630</v>
      </c>
      <c r="C633" s="12">
        <f t="shared" si="315"/>
        <v>6</v>
      </c>
      <c r="D633" s="11" t="s">
        <v>9</v>
      </c>
      <c r="E633" s="13">
        <f t="shared" si="316"/>
        <v>30.400000000000034</v>
      </c>
      <c r="P633" s="19">
        <f t="shared" si="303"/>
        <v>436.2</v>
      </c>
      <c r="Q633" s="21">
        <f t="shared" si="304"/>
        <v>941</v>
      </c>
      <c r="R633" s="12">
        <f t="shared" si="297"/>
        <v>7</v>
      </c>
      <c r="S633" s="11" t="s">
        <v>9</v>
      </c>
      <c r="T633" s="13">
        <f t="shared" si="298"/>
        <v>16.19999999999999</v>
      </c>
    </row>
    <row r="634" spans="1:20" ht="12.75">
      <c r="A634" s="19">
        <v>390.8</v>
      </c>
      <c r="B634" s="21">
        <f t="shared" si="314"/>
        <v>629</v>
      </c>
      <c r="C634" s="12">
        <f t="shared" si="315"/>
        <v>6</v>
      </c>
      <c r="D634" s="11" t="s">
        <v>9</v>
      </c>
      <c r="E634" s="13">
        <f t="shared" si="316"/>
        <v>30.80000000000001</v>
      </c>
      <c r="P634" s="19">
        <v>436.6</v>
      </c>
      <c r="Q634" s="21">
        <f t="shared" si="304"/>
        <v>940</v>
      </c>
      <c r="R634" s="12">
        <f t="shared" si="297"/>
        <v>7</v>
      </c>
      <c r="S634" s="11" t="s">
        <v>9</v>
      </c>
      <c r="T634" s="13">
        <f t="shared" si="298"/>
        <v>16.600000000000023</v>
      </c>
    </row>
    <row r="635" spans="1:20" ht="12.75">
      <c r="A635" s="19">
        <f t="shared" si="313"/>
        <v>391.1</v>
      </c>
      <c r="B635" s="21">
        <f t="shared" si="314"/>
        <v>628</v>
      </c>
      <c r="C635" s="12">
        <f t="shared" si="315"/>
        <v>6</v>
      </c>
      <c r="D635" s="11" t="s">
        <v>9</v>
      </c>
      <c r="E635" s="13">
        <f t="shared" si="316"/>
        <v>31.100000000000023</v>
      </c>
      <c r="P635" s="19">
        <f t="shared" si="303"/>
        <v>436.8</v>
      </c>
      <c r="Q635" s="21">
        <f t="shared" si="304"/>
        <v>939</v>
      </c>
      <c r="R635" s="12">
        <f t="shared" si="297"/>
        <v>7</v>
      </c>
      <c r="S635" s="11" t="s">
        <v>9</v>
      </c>
      <c r="T635" s="13">
        <f t="shared" si="298"/>
        <v>16.80000000000001</v>
      </c>
    </row>
    <row r="636" spans="1:20" ht="12.75">
      <c r="A636" s="19">
        <f t="shared" si="313"/>
        <v>391.40000000000003</v>
      </c>
      <c r="B636" s="21">
        <f t="shared" si="314"/>
        <v>627</v>
      </c>
      <c r="C636" s="12">
        <f t="shared" si="315"/>
        <v>6</v>
      </c>
      <c r="D636" s="11" t="s">
        <v>9</v>
      </c>
      <c r="E636" s="13">
        <f t="shared" si="316"/>
        <v>31.400000000000034</v>
      </c>
      <c r="P636" s="19">
        <f t="shared" si="303"/>
        <v>437</v>
      </c>
      <c r="Q636" s="21">
        <f t="shared" si="304"/>
        <v>938</v>
      </c>
      <c r="R636" s="12">
        <f t="shared" si="297"/>
        <v>7</v>
      </c>
      <c r="S636" s="11" t="s">
        <v>9</v>
      </c>
      <c r="T636" s="13">
        <f t="shared" si="298"/>
        <v>17</v>
      </c>
    </row>
    <row r="637" spans="1:20" ht="12.75">
      <c r="A637" s="19">
        <f t="shared" si="313"/>
        <v>391.70000000000005</v>
      </c>
      <c r="B637" s="21">
        <f t="shared" si="314"/>
        <v>626</v>
      </c>
      <c r="C637" s="12">
        <f t="shared" si="315"/>
        <v>6</v>
      </c>
      <c r="D637" s="11" t="s">
        <v>9</v>
      </c>
      <c r="E637" s="13">
        <f t="shared" si="316"/>
        <v>31.700000000000045</v>
      </c>
      <c r="P637" s="19">
        <v>437.4</v>
      </c>
      <c r="Q637" s="21">
        <f t="shared" si="304"/>
        <v>937</v>
      </c>
      <c r="R637" s="12">
        <f t="shared" si="297"/>
        <v>7</v>
      </c>
      <c r="S637" s="11" t="s">
        <v>9</v>
      </c>
      <c r="T637" s="13">
        <f t="shared" si="298"/>
        <v>17.399999999999977</v>
      </c>
    </row>
    <row r="638" spans="1:20" ht="12.75">
      <c r="A638" s="19">
        <f t="shared" si="313"/>
        <v>392.00000000000006</v>
      </c>
      <c r="B638" s="21">
        <f t="shared" si="314"/>
        <v>625</v>
      </c>
      <c r="C638" s="12">
        <f t="shared" si="315"/>
        <v>6</v>
      </c>
      <c r="D638" s="11" t="s">
        <v>9</v>
      </c>
      <c r="E638" s="13">
        <f t="shared" si="316"/>
        <v>32.00000000000006</v>
      </c>
      <c r="P638" s="19">
        <f t="shared" si="303"/>
        <v>437.59999999999997</v>
      </c>
      <c r="Q638" s="21">
        <f t="shared" si="304"/>
        <v>936</v>
      </c>
      <c r="R638" s="12">
        <f t="shared" si="297"/>
        <v>7</v>
      </c>
      <c r="S638" s="11" t="s">
        <v>9</v>
      </c>
      <c r="T638" s="13">
        <f t="shared" si="298"/>
        <v>17.599999999999966</v>
      </c>
    </row>
    <row r="639" spans="1:20" ht="12.75">
      <c r="A639" s="19">
        <f t="shared" si="313"/>
        <v>392.30000000000007</v>
      </c>
      <c r="B639" s="21">
        <f t="shared" si="314"/>
        <v>624</v>
      </c>
      <c r="C639" s="12">
        <f t="shared" si="315"/>
        <v>6</v>
      </c>
      <c r="D639" s="11" t="s">
        <v>9</v>
      </c>
      <c r="E639" s="13">
        <f t="shared" si="316"/>
        <v>32.30000000000007</v>
      </c>
      <c r="P639" s="19">
        <v>438</v>
      </c>
      <c r="Q639" s="21">
        <f t="shared" si="304"/>
        <v>935</v>
      </c>
      <c r="R639" s="12">
        <f t="shared" si="297"/>
        <v>7</v>
      </c>
      <c r="S639" s="11" t="s">
        <v>9</v>
      </c>
      <c r="T639" s="13">
        <f t="shared" si="298"/>
        <v>18</v>
      </c>
    </row>
    <row r="640" spans="1:20" ht="12.75">
      <c r="A640" s="19">
        <v>392.7</v>
      </c>
      <c r="B640" s="21">
        <f t="shared" si="314"/>
        <v>623</v>
      </c>
      <c r="C640" s="12">
        <f t="shared" si="315"/>
        <v>6</v>
      </c>
      <c r="D640" s="11" t="s">
        <v>9</v>
      </c>
      <c r="E640" s="13">
        <f t="shared" si="316"/>
        <v>32.69999999999999</v>
      </c>
      <c r="P640" s="19">
        <f t="shared" si="303"/>
        <v>438.2</v>
      </c>
      <c r="Q640" s="21">
        <f t="shared" si="304"/>
        <v>934</v>
      </c>
      <c r="R640" s="12">
        <f t="shared" si="297"/>
        <v>7</v>
      </c>
      <c r="S640" s="11" t="s">
        <v>9</v>
      </c>
      <c r="T640" s="13">
        <f t="shared" si="298"/>
        <v>18.19999999999999</v>
      </c>
    </row>
    <row r="641" spans="1:20" ht="12.75">
      <c r="A641" s="19">
        <f t="shared" si="313"/>
        <v>393</v>
      </c>
      <c r="B641" s="21">
        <f t="shared" si="314"/>
        <v>622</v>
      </c>
      <c r="C641" s="12">
        <f t="shared" si="315"/>
        <v>6</v>
      </c>
      <c r="D641" s="11" t="s">
        <v>9</v>
      </c>
      <c r="E641" s="13">
        <f t="shared" si="316"/>
        <v>33</v>
      </c>
      <c r="P641" s="19">
        <f t="shared" si="303"/>
        <v>438.4</v>
      </c>
      <c r="Q641" s="21">
        <f t="shared" si="304"/>
        <v>933</v>
      </c>
      <c r="R641" s="12">
        <f t="shared" si="297"/>
        <v>7</v>
      </c>
      <c r="S641" s="11" t="s">
        <v>9</v>
      </c>
      <c r="T641" s="13">
        <f t="shared" si="298"/>
        <v>18.399999999999977</v>
      </c>
    </row>
    <row r="642" spans="1:20" ht="12.75">
      <c r="A642" s="19">
        <f t="shared" si="313"/>
        <v>393.3</v>
      </c>
      <c r="B642" s="21">
        <f t="shared" si="314"/>
        <v>621</v>
      </c>
      <c r="C642" s="12">
        <f t="shared" si="315"/>
        <v>6</v>
      </c>
      <c r="D642" s="11" t="s">
        <v>9</v>
      </c>
      <c r="E642" s="13">
        <f t="shared" si="316"/>
        <v>33.30000000000001</v>
      </c>
      <c r="P642" s="19">
        <v>438.8</v>
      </c>
      <c r="Q642" s="21">
        <f t="shared" si="304"/>
        <v>932</v>
      </c>
      <c r="R642" s="12">
        <f aca="true" t="shared" si="317" ref="R642:R705">INT(P642/60)</f>
        <v>7</v>
      </c>
      <c r="S642" s="11" t="s">
        <v>9</v>
      </c>
      <c r="T642" s="13">
        <f aca="true" t="shared" si="318" ref="T642:T705">MOD(P642,60)</f>
        <v>18.80000000000001</v>
      </c>
    </row>
    <row r="643" spans="1:20" ht="12.75">
      <c r="A643" s="19">
        <f aca="true" t="shared" si="319" ref="A643:A657">A642+0.3</f>
        <v>393.6</v>
      </c>
      <c r="B643" s="21">
        <f t="shared" si="314"/>
        <v>620</v>
      </c>
      <c r="C643" s="12">
        <f t="shared" si="315"/>
        <v>6</v>
      </c>
      <c r="D643" s="11" t="s">
        <v>9</v>
      </c>
      <c r="E643" s="13">
        <f t="shared" si="316"/>
        <v>33.60000000000002</v>
      </c>
      <c r="P643" s="19">
        <f t="shared" si="303"/>
        <v>439</v>
      </c>
      <c r="Q643" s="21">
        <f t="shared" si="304"/>
        <v>931</v>
      </c>
      <c r="R643" s="12">
        <f t="shared" si="317"/>
        <v>7</v>
      </c>
      <c r="S643" s="11" t="s">
        <v>9</v>
      </c>
      <c r="T643" s="13">
        <f t="shared" si="318"/>
        <v>19</v>
      </c>
    </row>
    <row r="644" spans="1:20" ht="12.75">
      <c r="A644" s="19">
        <f t="shared" si="319"/>
        <v>393.90000000000003</v>
      </c>
      <c r="B644" s="21">
        <f aca="true" t="shared" si="320" ref="B644:B659">B643-1</f>
        <v>619</v>
      </c>
      <c r="C644" s="12">
        <f aca="true" t="shared" si="321" ref="C644:C659">INT(A644/60)</f>
        <v>6</v>
      </c>
      <c r="D644" s="11" t="s">
        <v>9</v>
      </c>
      <c r="E644" s="13">
        <f aca="true" t="shared" si="322" ref="E644:E659">MOD(A644,60)</f>
        <v>33.900000000000034</v>
      </c>
      <c r="P644" s="19">
        <v>439.4</v>
      </c>
      <c r="Q644" s="21">
        <f t="shared" si="304"/>
        <v>930</v>
      </c>
      <c r="R644" s="12">
        <f t="shared" si="317"/>
        <v>7</v>
      </c>
      <c r="S644" s="11" t="s">
        <v>9</v>
      </c>
      <c r="T644" s="13">
        <f t="shared" si="318"/>
        <v>19.399999999999977</v>
      </c>
    </row>
    <row r="645" spans="1:20" ht="12.75">
      <c r="A645" s="19">
        <f t="shared" si="319"/>
        <v>394.20000000000005</v>
      </c>
      <c r="B645" s="21">
        <f t="shared" si="320"/>
        <v>618</v>
      </c>
      <c r="C645" s="12">
        <f t="shared" si="321"/>
        <v>6</v>
      </c>
      <c r="D645" s="11" t="s">
        <v>9</v>
      </c>
      <c r="E645" s="13">
        <f t="shared" si="322"/>
        <v>34.200000000000045</v>
      </c>
      <c r="P645" s="19">
        <f aca="true" t="shared" si="323" ref="P645:P708">P644+0.2</f>
        <v>439.59999999999997</v>
      </c>
      <c r="Q645" s="21">
        <f t="shared" si="304"/>
        <v>929</v>
      </c>
      <c r="R645" s="12">
        <f t="shared" si="317"/>
        <v>7</v>
      </c>
      <c r="S645" s="11" t="s">
        <v>9</v>
      </c>
      <c r="T645" s="13">
        <f t="shared" si="318"/>
        <v>19.599999999999966</v>
      </c>
    </row>
    <row r="646" spans="1:20" ht="12.75">
      <c r="A646" s="19">
        <f t="shared" si="319"/>
        <v>394.50000000000006</v>
      </c>
      <c r="B646" s="21">
        <f t="shared" si="320"/>
        <v>617</v>
      </c>
      <c r="C646" s="12">
        <f t="shared" si="321"/>
        <v>6</v>
      </c>
      <c r="D646" s="11" t="s">
        <v>9</v>
      </c>
      <c r="E646" s="13">
        <f t="shared" si="322"/>
        <v>34.50000000000006</v>
      </c>
      <c r="P646" s="19">
        <f t="shared" si="323"/>
        <v>439.79999999999995</v>
      </c>
      <c r="Q646" s="21">
        <f aca="true" t="shared" si="324" ref="Q646:Q709">Q645-1</f>
        <v>928</v>
      </c>
      <c r="R646" s="12">
        <f t="shared" si="317"/>
        <v>7</v>
      </c>
      <c r="S646" s="11" t="s">
        <v>9</v>
      </c>
      <c r="T646" s="13">
        <f t="shared" si="318"/>
        <v>19.799999999999955</v>
      </c>
    </row>
    <row r="647" spans="1:20" ht="12.75">
      <c r="A647" s="19">
        <f t="shared" si="319"/>
        <v>394.80000000000007</v>
      </c>
      <c r="B647" s="21">
        <f t="shared" si="320"/>
        <v>616</v>
      </c>
      <c r="C647" s="12">
        <f t="shared" si="321"/>
        <v>6</v>
      </c>
      <c r="D647" s="11" t="s">
        <v>9</v>
      </c>
      <c r="E647" s="13">
        <f t="shared" si="322"/>
        <v>34.80000000000007</v>
      </c>
      <c r="P647" s="19">
        <v>440.2</v>
      </c>
      <c r="Q647" s="21">
        <f t="shared" si="324"/>
        <v>927</v>
      </c>
      <c r="R647" s="12">
        <f t="shared" si="317"/>
        <v>7</v>
      </c>
      <c r="S647" s="11" t="s">
        <v>9</v>
      </c>
      <c r="T647" s="13">
        <f t="shared" si="318"/>
        <v>20.19999999999999</v>
      </c>
    </row>
    <row r="648" spans="1:20" ht="12.75">
      <c r="A648" s="19">
        <f t="shared" si="319"/>
        <v>395.1000000000001</v>
      </c>
      <c r="B648" s="21">
        <f t="shared" si="320"/>
        <v>615</v>
      </c>
      <c r="C648" s="12">
        <f t="shared" si="321"/>
        <v>6</v>
      </c>
      <c r="D648" s="11" t="s">
        <v>9</v>
      </c>
      <c r="E648" s="13">
        <f t="shared" si="322"/>
        <v>35.10000000000008</v>
      </c>
      <c r="P648" s="19">
        <f t="shared" si="323"/>
        <v>440.4</v>
      </c>
      <c r="Q648" s="21">
        <f t="shared" si="324"/>
        <v>926</v>
      </c>
      <c r="R648" s="12">
        <f t="shared" si="317"/>
        <v>7</v>
      </c>
      <c r="S648" s="11" t="s">
        <v>9</v>
      </c>
      <c r="T648" s="13">
        <f t="shared" si="318"/>
        <v>20.399999999999977</v>
      </c>
    </row>
    <row r="649" spans="1:20" ht="12.75">
      <c r="A649" s="19">
        <v>395.5</v>
      </c>
      <c r="B649" s="21">
        <f t="shared" si="320"/>
        <v>614</v>
      </c>
      <c r="C649" s="12">
        <f t="shared" si="321"/>
        <v>6</v>
      </c>
      <c r="D649" s="11" t="s">
        <v>9</v>
      </c>
      <c r="E649" s="13">
        <f t="shared" si="322"/>
        <v>35.5</v>
      </c>
      <c r="P649" s="19">
        <v>440.8</v>
      </c>
      <c r="Q649" s="21">
        <f t="shared" si="324"/>
        <v>925</v>
      </c>
      <c r="R649" s="12">
        <f t="shared" si="317"/>
        <v>7</v>
      </c>
      <c r="S649" s="11" t="s">
        <v>9</v>
      </c>
      <c r="T649" s="13">
        <f t="shared" si="318"/>
        <v>20.80000000000001</v>
      </c>
    </row>
    <row r="650" spans="1:20" ht="12.75">
      <c r="A650" s="19">
        <f t="shared" si="319"/>
        <v>395.8</v>
      </c>
      <c r="B650" s="21">
        <f t="shared" si="320"/>
        <v>613</v>
      </c>
      <c r="C650" s="12">
        <f t="shared" si="321"/>
        <v>6</v>
      </c>
      <c r="D650" s="11" t="s">
        <v>9</v>
      </c>
      <c r="E650" s="13">
        <f t="shared" si="322"/>
        <v>35.80000000000001</v>
      </c>
      <c r="P650" s="19">
        <f t="shared" si="323"/>
        <v>441</v>
      </c>
      <c r="Q650" s="21">
        <f t="shared" si="324"/>
        <v>924</v>
      </c>
      <c r="R650" s="12">
        <f t="shared" si="317"/>
        <v>7</v>
      </c>
      <c r="S650" s="11" t="s">
        <v>9</v>
      </c>
      <c r="T650" s="13">
        <f t="shared" si="318"/>
        <v>21</v>
      </c>
    </row>
    <row r="651" spans="1:20" ht="12.75">
      <c r="A651" s="19">
        <f t="shared" si="319"/>
        <v>396.1</v>
      </c>
      <c r="B651" s="21">
        <f t="shared" si="320"/>
        <v>612</v>
      </c>
      <c r="C651" s="12">
        <f t="shared" si="321"/>
        <v>6</v>
      </c>
      <c r="D651" s="11" t="s">
        <v>9</v>
      </c>
      <c r="E651" s="13">
        <f t="shared" si="322"/>
        <v>36.10000000000002</v>
      </c>
      <c r="P651" s="19">
        <v>441.4</v>
      </c>
      <c r="Q651" s="21">
        <f t="shared" si="324"/>
        <v>923</v>
      </c>
      <c r="R651" s="12">
        <f t="shared" si="317"/>
        <v>7</v>
      </c>
      <c r="S651" s="11" t="s">
        <v>9</v>
      </c>
      <c r="T651" s="13">
        <f t="shared" si="318"/>
        <v>21.399999999999977</v>
      </c>
    </row>
    <row r="652" spans="1:20" ht="12.75">
      <c r="A652" s="19">
        <f t="shared" si="319"/>
        <v>396.40000000000003</v>
      </c>
      <c r="B652" s="21">
        <f t="shared" si="320"/>
        <v>611</v>
      </c>
      <c r="C652" s="12">
        <f t="shared" si="321"/>
        <v>6</v>
      </c>
      <c r="D652" s="11" t="s">
        <v>9</v>
      </c>
      <c r="E652" s="13">
        <f t="shared" si="322"/>
        <v>36.400000000000034</v>
      </c>
      <c r="P652" s="19">
        <f t="shared" si="323"/>
        <v>441.59999999999997</v>
      </c>
      <c r="Q652" s="21">
        <f t="shared" si="324"/>
        <v>922</v>
      </c>
      <c r="R652" s="12">
        <f t="shared" si="317"/>
        <v>7</v>
      </c>
      <c r="S652" s="11" t="s">
        <v>9</v>
      </c>
      <c r="T652" s="13">
        <f t="shared" si="318"/>
        <v>21.599999999999966</v>
      </c>
    </row>
    <row r="653" spans="1:20" ht="12.75">
      <c r="A653" s="19">
        <f t="shared" si="319"/>
        <v>396.70000000000005</v>
      </c>
      <c r="B653" s="21">
        <f t="shared" si="320"/>
        <v>610</v>
      </c>
      <c r="C653" s="12">
        <f t="shared" si="321"/>
        <v>6</v>
      </c>
      <c r="D653" s="11" t="s">
        <v>9</v>
      </c>
      <c r="E653" s="13">
        <f t="shared" si="322"/>
        <v>36.700000000000045</v>
      </c>
      <c r="P653" s="19">
        <f t="shared" si="323"/>
        <v>441.79999999999995</v>
      </c>
      <c r="Q653" s="21">
        <f t="shared" si="324"/>
        <v>921</v>
      </c>
      <c r="R653" s="12">
        <f t="shared" si="317"/>
        <v>7</v>
      </c>
      <c r="S653" s="11" t="s">
        <v>9</v>
      </c>
      <c r="T653" s="13">
        <f t="shared" si="318"/>
        <v>21.799999999999955</v>
      </c>
    </row>
    <row r="654" spans="1:20" ht="12.75">
      <c r="A654" s="19">
        <v>397.1</v>
      </c>
      <c r="B654" s="21">
        <f t="shared" si="320"/>
        <v>609</v>
      </c>
      <c r="C654" s="12">
        <f t="shared" si="321"/>
        <v>6</v>
      </c>
      <c r="D654" s="11" t="s">
        <v>9</v>
      </c>
      <c r="E654" s="13">
        <f t="shared" si="322"/>
        <v>37.10000000000002</v>
      </c>
      <c r="P654" s="19">
        <v>442.2</v>
      </c>
      <c r="Q654" s="21">
        <f t="shared" si="324"/>
        <v>920</v>
      </c>
      <c r="R654" s="12">
        <f t="shared" si="317"/>
        <v>7</v>
      </c>
      <c r="S654" s="11" t="s">
        <v>9</v>
      </c>
      <c r="T654" s="13">
        <f t="shared" si="318"/>
        <v>22.19999999999999</v>
      </c>
    </row>
    <row r="655" spans="1:20" ht="12.75">
      <c r="A655" s="19">
        <f t="shared" si="319"/>
        <v>397.40000000000003</v>
      </c>
      <c r="B655" s="21">
        <f t="shared" si="320"/>
        <v>608</v>
      </c>
      <c r="C655" s="12">
        <f t="shared" si="321"/>
        <v>6</v>
      </c>
      <c r="D655" s="11" t="s">
        <v>9</v>
      </c>
      <c r="E655" s="13">
        <f t="shared" si="322"/>
        <v>37.400000000000034</v>
      </c>
      <c r="P655" s="19">
        <f t="shared" si="323"/>
        <v>442.4</v>
      </c>
      <c r="Q655" s="21">
        <f t="shared" si="324"/>
        <v>919</v>
      </c>
      <c r="R655" s="12">
        <f t="shared" si="317"/>
        <v>7</v>
      </c>
      <c r="S655" s="11" t="s">
        <v>9</v>
      </c>
      <c r="T655" s="13">
        <f t="shared" si="318"/>
        <v>22.399999999999977</v>
      </c>
    </row>
    <row r="656" spans="1:20" ht="12.75">
      <c r="A656" s="19">
        <f t="shared" si="319"/>
        <v>397.70000000000005</v>
      </c>
      <c r="B656" s="21">
        <f t="shared" si="320"/>
        <v>607</v>
      </c>
      <c r="C656" s="12">
        <f t="shared" si="321"/>
        <v>6</v>
      </c>
      <c r="D656" s="11" t="s">
        <v>9</v>
      </c>
      <c r="E656" s="13">
        <f t="shared" si="322"/>
        <v>37.700000000000045</v>
      </c>
      <c r="P656" s="19">
        <v>442.8</v>
      </c>
      <c r="Q656" s="21">
        <f t="shared" si="324"/>
        <v>918</v>
      </c>
      <c r="R656" s="12">
        <f t="shared" si="317"/>
        <v>7</v>
      </c>
      <c r="S656" s="11" t="s">
        <v>9</v>
      </c>
      <c r="T656" s="13">
        <f t="shared" si="318"/>
        <v>22.80000000000001</v>
      </c>
    </row>
    <row r="657" spans="1:20" ht="12.75">
      <c r="A657" s="19">
        <f t="shared" si="319"/>
        <v>398.00000000000006</v>
      </c>
      <c r="B657" s="21">
        <f t="shared" si="320"/>
        <v>606</v>
      </c>
      <c r="C657" s="12">
        <f t="shared" si="321"/>
        <v>6</v>
      </c>
      <c r="D657" s="11" t="s">
        <v>9</v>
      </c>
      <c r="E657" s="13">
        <f t="shared" si="322"/>
        <v>38.00000000000006</v>
      </c>
      <c r="P657" s="19">
        <f t="shared" si="323"/>
        <v>443</v>
      </c>
      <c r="Q657" s="21">
        <f t="shared" si="324"/>
        <v>917</v>
      </c>
      <c r="R657" s="12">
        <f t="shared" si="317"/>
        <v>7</v>
      </c>
      <c r="S657" s="11" t="s">
        <v>9</v>
      </c>
      <c r="T657" s="13">
        <f t="shared" si="318"/>
        <v>23</v>
      </c>
    </row>
    <row r="658" spans="1:20" ht="12.75">
      <c r="A658" s="19">
        <v>398.4</v>
      </c>
      <c r="B658" s="21">
        <f t="shared" si="320"/>
        <v>605</v>
      </c>
      <c r="C658" s="12">
        <f t="shared" si="321"/>
        <v>6</v>
      </c>
      <c r="D658" s="11" t="s">
        <v>9</v>
      </c>
      <c r="E658" s="13">
        <f t="shared" si="322"/>
        <v>38.39999999999998</v>
      </c>
      <c r="P658" s="19">
        <v>443.4</v>
      </c>
      <c r="Q658" s="21">
        <f t="shared" si="324"/>
        <v>916</v>
      </c>
      <c r="R658" s="12">
        <f t="shared" si="317"/>
        <v>7</v>
      </c>
      <c r="S658" s="11" t="s">
        <v>9</v>
      </c>
      <c r="T658" s="13">
        <f t="shared" si="318"/>
        <v>23.399999999999977</v>
      </c>
    </row>
    <row r="659" spans="1:20" ht="12.75">
      <c r="A659" s="19">
        <f aca="true" t="shared" si="325" ref="A659:A674">A658+0.3</f>
        <v>398.7</v>
      </c>
      <c r="B659" s="21">
        <f t="shared" si="320"/>
        <v>604</v>
      </c>
      <c r="C659" s="12">
        <f t="shared" si="321"/>
        <v>6</v>
      </c>
      <c r="D659" s="11" t="s">
        <v>9</v>
      </c>
      <c r="E659" s="13">
        <f t="shared" si="322"/>
        <v>38.69999999999999</v>
      </c>
      <c r="P659" s="19">
        <f t="shared" si="323"/>
        <v>443.59999999999997</v>
      </c>
      <c r="Q659" s="21">
        <f t="shared" si="324"/>
        <v>915</v>
      </c>
      <c r="R659" s="12">
        <f t="shared" si="317"/>
        <v>7</v>
      </c>
      <c r="S659" s="11" t="s">
        <v>9</v>
      </c>
      <c r="T659" s="13">
        <f t="shared" si="318"/>
        <v>23.599999999999966</v>
      </c>
    </row>
    <row r="660" spans="1:20" ht="12.75">
      <c r="A660" s="19">
        <f t="shared" si="325"/>
        <v>399</v>
      </c>
      <c r="B660" s="21">
        <f aca="true" t="shared" si="326" ref="B660:B675">B659-1</f>
        <v>603</v>
      </c>
      <c r="C660" s="12">
        <f aca="true" t="shared" si="327" ref="C660:C675">INT(A660/60)</f>
        <v>6</v>
      </c>
      <c r="D660" s="11" t="s">
        <v>9</v>
      </c>
      <c r="E660" s="13">
        <f aca="true" t="shared" si="328" ref="E660:E675">MOD(A660,60)</f>
        <v>39</v>
      </c>
      <c r="P660" s="19">
        <v>444</v>
      </c>
      <c r="Q660" s="21">
        <f t="shared" si="324"/>
        <v>914</v>
      </c>
      <c r="R660" s="12">
        <f t="shared" si="317"/>
        <v>7</v>
      </c>
      <c r="S660" s="11" t="s">
        <v>9</v>
      </c>
      <c r="T660" s="13">
        <f t="shared" si="318"/>
        <v>24</v>
      </c>
    </row>
    <row r="661" spans="1:20" ht="12.75">
      <c r="A661" s="19">
        <f t="shared" si="325"/>
        <v>399.3</v>
      </c>
      <c r="B661" s="21">
        <f t="shared" si="326"/>
        <v>602</v>
      </c>
      <c r="C661" s="12">
        <f t="shared" si="327"/>
        <v>6</v>
      </c>
      <c r="D661" s="11" t="s">
        <v>9</v>
      </c>
      <c r="E661" s="13">
        <f t="shared" si="328"/>
        <v>39.30000000000001</v>
      </c>
      <c r="P661" s="19">
        <f t="shared" si="323"/>
        <v>444.2</v>
      </c>
      <c r="Q661" s="21">
        <f t="shared" si="324"/>
        <v>913</v>
      </c>
      <c r="R661" s="12">
        <f t="shared" si="317"/>
        <v>7</v>
      </c>
      <c r="S661" s="11" t="s">
        <v>9</v>
      </c>
      <c r="T661" s="13">
        <f t="shared" si="318"/>
        <v>24.19999999999999</v>
      </c>
    </row>
    <row r="662" spans="1:20" ht="12.75">
      <c r="A662" s="19">
        <f t="shared" si="325"/>
        <v>399.6</v>
      </c>
      <c r="B662" s="21">
        <f t="shared" si="326"/>
        <v>601</v>
      </c>
      <c r="C662" s="12">
        <f t="shared" si="327"/>
        <v>6</v>
      </c>
      <c r="D662" s="11" t="s">
        <v>9</v>
      </c>
      <c r="E662" s="13">
        <f t="shared" si="328"/>
        <v>39.60000000000002</v>
      </c>
      <c r="P662" s="19">
        <v>444.6</v>
      </c>
      <c r="Q662" s="21">
        <f t="shared" si="324"/>
        <v>912</v>
      </c>
      <c r="R662" s="12">
        <f t="shared" si="317"/>
        <v>7</v>
      </c>
      <c r="S662" s="11" t="s">
        <v>9</v>
      </c>
      <c r="T662" s="13">
        <f t="shared" si="318"/>
        <v>24.600000000000023</v>
      </c>
    </row>
    <row r="663" spans="1:20" ht="12.75">
      <c r="A663" s="19">
        <v>400</v>
      </c>
      <c r="B663" s="21">
        <f t="shared" si="326"/>
        <v>600</v>
      </c>
      <c r="C663" s="12">
        <f t="shared" si="327"/>
        <v>6</v>
      </c>
      <c r="D663" s="11" t="s">
        <v>9</v>
      </c>
      <c r="E663" s="13">
        <f t="shared" si="328"/>
        <v>40</v>
      </c>
      <c r="P663" s="19">
        <f t="shared" si="323"/>
        <v>444.8</v>
      </c>
      <c r="Q663" s="21">
        <f t="shared" si="324"/>
        <v>911</v>
      </c>
      <c r="R663" s="12">
        <f t="shared" si="317"/>
        <v>7</v>
      </c>
      <c r="S663" s="11" t="s">
        <v>9</v>
      </c>
      <c r="T663" s="13">
        <f t="shared" si="318"/>
        <v>24.80000000000001</v>
      </c>
    </row>
    <row r="664" spans="1:20" ht="12.75">
      <c r="A664" s="19">
        <f t="shared" si="325"/>
        <v>400.3</v>
      </c>
      <c r="B664" s="21">
        <f t="shared" si="326"/>
        <v>599</v>
      </c>
      <c r="C664" s="12">
        <f t="shared" si="327"/>
        <v>6</v>
      </c>
      <c r="D664" s="11" t="s">
        <v>9</v>
      </c>
      <c r="E664" s="13">
        <f t="shared" si="328"/>
        <v>40.30000000000001</v>
      </c>
      <c r="P664" s="19">
        <f t="shared" si="323"/>
        <v>445</v>
      </c>
      <c r="Q664" s="21">
        <f t="shared" si="324"/>
        <v>910</v>
      </c>
      <c r="R664" s="12">
        <f t="shared" si="317"/>
        <v>7</v>
      </c>
      <c r="S664" s="11" t="s">
        <v>9</v>
      </c>
      <c r="T664" s="13">
        <f t="shared" si="318"/>
        <v>25</v>
      </c>
    </row>
    <row r="665" spans="1:20" ht="12.75">
      <c r="A665" s="19">
        <f t="shared" si="325"/>
        <v>400.6</v>
      </c>
      <c r="B665" s="21">
        <f t="shared" si="326"/>
        <v>598</v>
      </c>
      <c r="C665" s="12">
        <f t="shared" si="327"/>
        <v>6</v>
      </c>
      <c r="D665" s="11" t="s">
        <v>9</v>
      </c>
      <c r="E665" s="13">
        <f t="shared" si="328"/>
        <v>40.60000000000002</v>
      </c>
      <c r="P665" s="19">
        <v>445.4</v>
      </c>
      <c r="Q665" s="21">
        <f t="shared" si="324"/>
        <v>909</v>
      </c>
      <c r="R665" s="12">
        <f t="shared" si="317"/>
        <v>7</v>
      </c>
      <c r="S665" s="11" t="s">
        <v>9</v>
      </c>
      <c r="T665" s="13">
        <f t="shared" si="318"/>
        <v>25.399999999999977</v>
      </c>
    </row>
    <row r="666" spans="1:20" ht="12.75">
      <c r="A666" s="19">
        <f t="shared" si="325"/>
        <v>400.90000000000003</v>
      </c>
      <c r="B666" s="21">
        <f t="shared" si="326"/>
        <v>597</v>
      </c>
      <c r="C666" s="12">
        <f t="shared" si="327"/>
        <v>6</v>
      </c>
      <c r="D666" s="11" t="s">
        <v>9</v>
      </c>
      <c r="E666" s="13">
        <f t="shared" si="328"/>
        <v>40.900000000000034</v>
      </c>
      <c r="P666" s="19">
        <f t="shared" si="323"/>
        <v>445.59999999999997</v>
      </c>
      <c r="Q666" s="21">
        <f t="shared" si="324"/>
        <v>908</v>
      </c>
      <c r="R666" s="12">
        <f t="shared" si="317"/>
        <v>7</v>
      </c>
      <c r="S666" s="11" t="s">
        <v>9</v>
      </c>
      <c r="T666" s="13">
        <f t="shared" si="318"/>
        <v>25.599999999999966</v>
      </c>
    </row>
    <row r="667" spans="1:20" ht="12.75">
      <c r="A667" s="19">
        <v>401.3</v>
      </c>
      <c r="B667" s="21">
        <f t="shared" si="326"/>
        <v>596</v>
      </c>
      <c r="C667" s="12">
        <f t="shared" si="327"/>
        <v>6</v>
      </c>
      <c r="D667" s="11" t="s">
        <v>9</v>
      </c>
      <c r="E667" s="13">
        <f t="shared" si="328"/>
        <v>41.30000000000001</v>
      </c>
      <c r="P667" s="19">
        <v>446</v>
      </c>
      <c r="Q667" s="21">
        <f t="shared" si="324"/>
        <v>907</v>
      </c>
      <c r="R667" s="12">
        <f t="shared" si="317"/>
        <v>7</v>
      </c>
      <c r="S667" s="11" t="s">
        <v>9</v>
      </c>
      <c r="T667" s="13">
        <f t="shared" si="318"/>
        <v>26</v>
      </c>
    </row>
    <row r="668" spans="1:20" ht="12.75">
      <c r="A668" s="19">
        <f t="shared" si="325"/>
        <v>401.6</v>
      </c>
      <c r="B668" s="21">
        <f t="shared" si="326"/>
        <v>595</v>
      </c>
      <c r="C668" s="12">
        <f t="shared" si="327"/>
        <v>6</v>
      </c>
      <c r="D668" s="11" t="s">
        <v>9</v>
      </c>
      <c r="E668" s="13">
        <f t="shared" si="328"/>
        <v>41.60000000000002</v>
      </c>
      <c r="P668" s="19">
        <f t="shared" si="323"/>
        <v>446.2</v>
      </c>
      <c r="Q668" s="21">
        <f t="shared" si="324"/>
        <v>906</v>
      </c>
      <c r="R668" s="12">
        <f t="shared" si="317"/>
        <v>7</v>
      </c>
      <c r="S668" s="11" t="s">
        <v>9</v>
      </c>
      <c r="T668" s="13">
        <f t="shared" si="318"/>
        <v>26.19999999999999</v>
      </c>
    </row>
    <row r="669" spans="1:20" ht="12.75">
      <c r="A669" s="19">
        <f t="shared" si="325"/>
        <v>401.90000000000003</v>
      </c>
      <c r="B669" s="21">
        <f t="shared" si="326"/>
        <v>594</v>
      </c>
      <c r="C669" s="12">
        <f t="shared" si="327"/>
        <v>6</v>
      </c>
      <c r="D669" s="11" t="s">
        <v>9</v>
      </c>
      <c r="E669" s="13">
        <f t="shared" si="328"/>
        <v>41.900000000000034</v>
      </c>
      <c r="P669" s="19">
        <v>446.6</v>
      </c>
      <c r="Q669" s="21">
        <f t="shared" si="324"/>
        <v>905</v>
      </c>
      <c r="R669" s="12">
        <f t="shared" si="317"/>
        <v>7</v>
      </c>
      <c r="S669" s="11" t="s">
        <v>9</v>
      </c>
      <c r="T669" s="13">
        <f t="shared" si="318"/>
        <v>26.600000000000023</v>
      </c>
    </row>
    <row r="670" spans="1:20" ht="12.75">
      <c r="A670" s="19">
        <v>402.3</v>
      </c>
      <c r="B670" s="21">
        <f t="shared" si="326"/>
        <v>593</v>
      </c>
      <c r="C670" s="12">
        <f t="shared" si="327"/>
        <v>6</v>
      </c>
      <c r="D670" s="11" t="s">
        <v>9</v>
      </c>
      <c r="E670" s="13">
        <f t="shared" si="328"/>
        <v>42.30000000000001</v>
      </c>
      <c r="P670" s="19">
        <f t="shared" si="323"/>
        <v>446.8</v>
      </c>
      <c r="Q670" s="21">
        <f t="shared" si="324"/>
        <v>904</v>
      </c>
      <c r="R670" s="12">
        <f t="shared" si="317"/>
        <v>7</v>
      </c>
      <c r="S670" s="11" t="s">
        <v>9</v>
      </c>
      <c r="T670" s="13">
        <f t="shared" si="318"/>
        <v>26.80000000000001</v>
      </c>
    </row>
    <row r="671" spans="1:20" ht="12.75">
      <c r="A671" s="19">
        <f t="shared" si="325"/>
        <v>402.6</v>
      </c>
      <c r="B671" s="21">
        <f t="shared" si="326"/>
        <v>592</v>
      </c>
      <c r="C671" s="12">
        <f t="shared" si="327"/>
        <v>6</v>
      </c>
      <c r="D671" s="11" t="s">
        <v>9</v>
      </c>
      <c r="E671" s="13">
        <f t="shared" si="328"/>
        <v>42.60000000000002</v>
      </c>
      <c r="P671" s="19">
        <v>447.2</v>
      </c>
      <c r="Q671" s="21">
        <f t="shared" si="324"/>
        <v>903</v>
      </c>
      <c r="R671" s="12">
        <f t="shared" si="317"/>
        <v>7</v>
      </c>
      <c r="S671" s="11" t="s">
        <v>9</v>
      </c>
      <c r="T671" s="13">
        <f t="shared" si="318"/>
        <v>27.19999999999999</v>
      </c>
    </row>
    <row r="672" spans="1:20" ht="12.75">
      <c r="A672" s="19">
        <f t="shared" si="325"/>
        <v>402.90000000000003</v>
      </c>
      <c r="B672" s="21">
        <f t="shared" si="326"/>
        <v>591</v>
      </c>
      <c r="C672" s="12">
        <f t="shared" si="327"/>
        <v>6</v>
      </c>
      <c r="D672" s="11" t="s">
        <v>9</v>
      </c>
      <c r="E672" s="13">
        <f t="shared" si="328"/>
        <v>42.900000000000034</v>
      </c>
      <c r="P672" s="19">
        <f t="shared" si="323"/>
        <v>447.4</v>
      </c>
      <c r="Q672" s="21">
        <f t="shared" si="324"/>
        <v>902</v>
      </c>
      <c r="R672" s="12">
        <f t="shared" si="317"/>
        <v>7</v>
      </c>
      <c r="S672" s="11" t="s">
        <v>9</v>
      </c>
      <c r="T672" s="13">
        <f t="shared" si="318"/>
        <v>27.399999999999977</v>
      </c>
    </row>
    <row r="673" spans="1:20" ht="12.75">
      <c r="A673" s="19">
        <v>403.3</v>
      </c>
      <c r="B673" s="21">
        <f t="shared" si="326"/>
        <v>590</v>
      </c>
      <c r="C673" s="12">
        <f t="shared" si="327"/>
        <v>6</v>
      </c>
      <c r="D673" s="11" t="s">
        <v>9</v>
      </c>
      <c r="E673" s="13">
        <f t="shared" si="328"/>
        <v>43.30000000000001</v>
      </c>
      <c r="P673" s="19">
        <f t="shared" si="323"/>
        <v>447.59999999999997</v>
      </c>
      <c r="Q673" s="21">
        <f t="shared" si="324"/>
        <v>901</v>
      </c>
      <c r="R673" s="12">
        <f t="shared" si="317"/>
        <v>7</v>
      </c>
      <c r="S673" s="11" t="s">
        <v>9</v>
      </c>
      <c r="T673" s="13">
        <f t="shared" si="318"/>
        <v>27.599999999999966</v>
      </c>
    </row>
    <row r="674" spans="1:20" ht="12.75">
      <c r="A674" s="19">
        <f t="shared" si="325"/>
        <v>403.6</v>
      </c>
      <c r="B674" s="21">
        <f t="shared" si="326"/>
        <v>589</v>
      </c>
      <c r="C674" s="12">
        <f t="shared" si="327"/>
        <v>6</v>
      </c>
      <c r="D674" s="11" t="s">
        <v>9</v>
      </c>
      <c r="E674" s="13">
        <f t="shared" si="328"/>
        <v>43.60000000000002</v>
      </c>
      <c r="P674" s="19">
        <v>448</v>
      </c>
      <c r="Q674" s="21">
        <f t="shared" si="324"/>
        <v>900</v>
      </c>
      <c r="R674" s="12">
        <f t="shared" si="317"/>
        <v>7</v>
      </c>
      <c r="S674" s="11" t="s">
        <v>9</v>
      </c>
      <c r="T674" s="13">
        <f t="shared" si="318"/>
        <v>28</v>
      </c>
    </row>
    <row r="675" spans="1:20" ht="12.75">
      <c r="A675" s="19">
        <v>404</v>
      </c>
      <c r="B675" s="21">
        <f t="shared" si="326"/>
        <v>588</v>
      </c>
      <c r="C675" s="12">
        <f t="shared" si="327"/>
        <v>6</v>
      </c>
      <c r="D675" s="11" t="s">
        <v>9</v>
      </c>
      <c r="E675" s="13">
        <f t="shared" si="328"/>
        <v>44</v>
      </c>
      <c r="P675" s="19">
        <f t="shared" si="323"/>
        <v>448.2</v>
      </c>
      <c r="Q675" s="21">
        <f t="shared" si="324"/>
        <v>899</v>
      </c>
      <c r="R675" s="12">
        <f t="shared" si="317"/>
        <v>7</v>
      </c>
      <c r="S675" s="11" t="s">
        <v>9</v>
      </c>
      <c r="T675" s="13">
        <f t="shared" si="318"/>
        <v>28.19999999999999</v>
      </c>
    </row>
    <row r="676" spans="1:20" ht="12.75">
      <c r="A676" s="19">
        <f aca="true" t="shared" si="329" ref="A676:A689">A675+0.3</f>
        <v>404.3</v>
      </c>
      <c r="B676" s="21">
        <f aca="true" t="shared" si="330" ref="B676:B691">B675-1</f>
        <v>587</v>
      </c>
      <c r="C676" s="12">
        <f aca="true" t="shared" si="331" ref="C676:C691">INT(A676/60)</f>
        <v>6</v>
      </c>
      <c r="D676" s="11" t="s">
        <v>9</v>
      </c>
      <c r="E676" s="13">
        <f aca="true" t="shared" si="332" ref="E676:E691">MOD(A676,60)</f>
        <v>44.30000000000001</v>
      </c>
      <c r="P676" s="19">
        <v>448.6</v>
      </c>
      <c r="Q676" s="21">
        <f t="shared" si="324"/>
        <v>898</v>
      </c>
      <c r="R676" s="12">
        <f t="shared" si="317"/>
        <v>7</v>
      </c>
      <c r="S676" s="11" t="s">
        <v>9</v>
      </c>
      <c r="T676" s="13">
        <f t="shared" si="318"/>
        <v>28.600000000000023</v>
      </c>
    </row>
    <row r="677" spans="1:20" ht="12.75">
      <c r="A677" s="19">
        <f t="shared" si="329"/>
        <v>404.6</v>
      </c>
      <c r="B677" s="21">
        <f t="shared" si="330"/>
        <v>586</v>
      </c>
      <c r="C677" s="12">
        <f t="shared" si="331"/>
        <v>6</v>
      </c>
      <c r="D677" s="11" t="s">
        <v>9</v>
      </c>
      <c r="E677" s="13">
        <f t="shared" si="332"/>
        <v>44.60000000000002</v>
      </c>
      <c r="P677" s="19">
        <f t="shared" si="323"/>
        <v>448.8</v>
      </c>
      <c r="Q677" s="21">
        <f t="shared" si="324"/>
        <v>897</v>
      </c>
      <c r="R677" s="12">
        <f t="shared" si="317"/>
        <v>7</v>
      </c>
      <c r="S677" s="11" t="s">
        <v>9</v>
      </c>
      <c r="T677" s="13">
        <f t="shared" si="318"/>
        <v>28.80000000000001</v>
      </c>
    </row>
    <row r="678" spans="1:20" ht="12.75">
      <c r="A678" s="19">
        <v>405</v>
      </c>
      <c r="B678" s="21">
        <f t="shared" si="330"/>
        <v>585</v>
      </c>
      <c r="C678" s="12">
        <f t="shared" si="331"/>
        <v>6</v>
      </c>
      <c r="D678" s="11" t="s">
        <v>9</v>
      </c>
      <c r="E678" s="13">
        <f t="shared" si="332"/>
        <v>45</v>
      </c>
      <c r="P678" s="19">
        <v>449.2</v>
      </c>
      <c r="Q678" s="21">
        <f t="shared" si="324"/>
        <v>896</v>
      </c>
      <c r="R678" s="12">
        <f t="shared" si="317"/>
        <v>7</v>
      </c>
      <c r="S678" s="11" t="s">
        <v>9</v>
      </c>
      <c r="T678" s="13">
        <f t="shared" si="318"/>
        <v>29.19999999999999</v>
      </c>
    </row>
    <row r="679" spans="1:20" ht="12.75">
      <c r="A679" s="19">
        <f t="shared" si="329"/>
        <v>405.3</v>
      </c>
      <c r="B679" s="21">
        <f t="shared" si="330"/>
        <v>584</v>
      </c>
      <c r="C679" s="12">
        <f t="shared" si="331"/>
        <v>6</v>
      </c>
      <c r="D679" s="11" t="s">
        <v>9</v>
      </c>
      <c r="E679" s="13">
        <f t="shared" si="332"/>
        <v>45.30000000000001</v>
      </c>
      <c r="P679" s="19">
        <f t="shared" si="323"/>
        <v>449.4</v>
      </c>
      <c r="Q679" s="21">
        <f t="shared" si="324"/>
        <v>895</v>
      </c>
      <c r="R679" s="12">
        <f t="shared" si="317"/>
        <v>7</v>
      </c>
      <c r="S679" s="11" t="s">
        <v>9</v>
      </c>
      <c r="T679" s="13">
        <f t="shared" si="318"/>
        <v>29.399999999999977</v>
      </c>
    </row>
    <row r="680" spans="1:20" ht="12.75">
      <c r="A680" s="19">
        <v>405.7</v>
      </c>
      <c r="B680" s="21">
        <f t="shared" si="330"/>
        <v>583</v>
      </c>
      <c r="C680" s="12">
        <f t="shared" si="331"/>
        <v>6</v>
      </c>
      <c r="D680" s="11" t="s">
        <v>9</v>
      </c>
      <c r="E680" s="13">
        <f t="shared" si="332"/>
        <v>45.69999999999999</v>
      </c>
      <c r="P680" s="19">
        <v>449.8</v>
      </c>
      <c r="Q680" s="21">
        <f t="shared" si="324"/>
        <v>894</v>
      </c>
      <c r="R680" s="12">
        <f t="shared" si="317"/>
        <v>7</v>
      </c>
      <c r="S680" s="11" t="s">
        <v>9</v>
      </c>
      <c r="T680" s="13">
        <f t="shared" si="318"/>
        <v>29.80000000000001</v>
      </c>
    </row>
    <row r="681" spans="1:20" ht="12.75">
      <c r="A681" s="19">
        <f t="shared" si="329"/>
        <v>406</v>
      </c>
      <c r="B681" s="21">
        <f t="shared" si="330"/>
        <v>582</v>
      </c>
      <c r="C681" s="12">
        <f t="shared" si="331"/>
        <v>6</v>
      </c>
      <c r="D681" s="11" t="s">
        <v>9</v>
      </c>
      <c r="E681" s="13">
        <f t="shared" si="332"/>
        <v>46</v>
      </c>
      <c r="P681" s="19">
        <f t="shared" si="323"/>
        <v>450</v>
      </c>
      <c r="Q681" s="21">
        <f t="shared" si="324"/>
        <v>893</v>
      </c>
      <c r="R681" s="12">
        <f t="shared" si="317"/>
        <v>7</v>
      </c>
      <c r="S681" s="11" t="s">
        <v>9</v>
      </c>
      <c r="T681" s="13">
        <f t="shared" si="318"/>
        <v>30</v>
      </c>
    </row>
    <row r="682" spans="1:20" ht="12.75">
      <c r="A682" s="19">
        <f t="shared" si="329"/>
        <v>406.3</v>
      </c>
      <c r="B682" s="21">
        <f t="shared" si="330"/>
        <v>581</v>
      </c>
      <c r="C682" s="12">
        <f t="shared" si="331"/>
        <v>6</v>
      </c>
      <c r="D682" s="11" t="s">
        <v>9</v>
      </c>
      <c r="E682" s="13">
        <f t="shared" si="332"/>
        <v>46.30000000000001</v>
      </c>
      <c r="P682" s="19">
        <v>450.4</v>
      </c>
      <c r="Q682" s="21">
        <f t="shared" si="324"/>
        <v>892</v>
      </c>
      <c r="R682" s="12">
        <f t="shared" si="317"/>
        <v>7</v>
      </c>
      <c r="S682" s="11" t="s">
        <v>9</v>
      </c>
      <c r="T682" s="13">
        <f t="shared" si="318"/>
        <v>30.399999999999977</v>
      </c>
    </row>
    <row r="683" spans="1:20" ht="12.75">
      <c r="A683" s="19">
        <v>406.7</v>
      </c>
      <c r="B683" s="21">
        <f t="shared" si="330"/>
        <v>580</v>
      </c>
      <c r="C683" s="12">
        <f t="shared" si="331"/>
        <v>6</v>
      </c>
      <c r="D683" s="11" t="s">
        <v>9</v>
      </c>
      <c r="E683" s="13">
        <f t="shared" si="332"/>
        <v>46.69999999999999</v>
      </c>
      <c r="P683" s="19">
        <f t="shared" si="323"/>
        <v>450.59999999999997</v>
      </c>
      <c r="Q683" s="21">
        <f t="shared" si="324"/>
        <v>891</v>
      </c>
      <c r="R683" s="12">
        <f t="shared" si="317"/>
        <v>7</v>
      </c>
      <c r="S683" s="11" t="s">
        <v>9</v>
      </c>
      <c r="T683" s="13">
        <f t="shared" si="318"/>
        <v>30.599999999999966</v>
      </c>
    </row>
    <row r="684" spans="1:20" ht="12.75">
      <c r="A684" s="19">
        <f t="shared" si="329"/>
        <v>407</v>
      </c>
      <c r="B684" s="21">
        <f t="shared" si="330"/>
        <v>579</v>
      </c>
      <c r="C684" s="12">
        <f t="shared" si="331"/>
        <v>6</v>
      </c>
      <c r="D684" s="11" t="s">
        <v>9</v>
      </c>
      <c r="E684" s="13">
        <f t="shared" si="332"/>
        <v>47</v>
      </c>
      <c r="P684" s="19">
        <v>451</v>
      </c>
      <c r="Q684" s="21">
        <f t="shared" si="324"/>
        <v>890</v>
      </c>
      <c r="R684" s="12">
        <f t="shared" si="317"/>
        <v>7</v>
      </c>
      <c r="S684" s="11" t="s">
        <v>9</v>
      </c>
      <c r="T684" s="13">
        <f t="shared" si="318"/>
        <v>31</v>
      </c>
    </row>
    <row r="685" spans="1:20" ht="12.75">
      <c r="A685" s="19">
        <v>407.4</v>
      </c>
      <c r="B685" s="21">
        <f t="shared" si="330"/>
        <v>578</v>
      </c>
      <c r="C685" s="12">
        <f t="shared" si="331"/>
        <v>6</v>
      </c>
      <c r="D685" s="11" t="s">
        <v>9</v>
      </c>
      <c r="E685" s="13">
        <f t="shared" si="332"/>
        <v>47.39999999999998</v>
      </c>
      <c r="P685" s="19">
        <f t="shared" si="323"/>
        <v>451.2</v>
      </c>
      <c r="Q685" s="21">
        <f t="shared" si="324"/>
        <v>889</v>
      </c>
      <c r="R685" s="12">
        <f t="shared" si="317"/>
        <v>7</v>
      </c>
      <c r="S685" s="11" t="s">
        <v>9</v>
      </c>
      <c r="T685" s="13">
        <f t="shared" si="318"/>
        <v>31.19999999999999</v>
      </c>
    </row>
    <row r="686" spans="1:20" ht="12.75">
      <c r="A686" s="19">
        <f t="shared" si="329"/>
        <v>407.7</v>
      </c>
      <c r="B686" s="21">
        <f t="shared" si="330"/>
        <v>577</v>
      </c>
      <c r="C686" s="12">
        <f t="shared" si="331"/>
        <v>6</v>
      </c>
      <c r="D686" s="11" t="s">
        <v>9</v>
      </c>
      <c r="E686" s="13">
        <f t="shared" si="332"/>
        <v>47.69999999999999</v>
      </c>
      <c r="P686" s="19">
        <v>451.6</v>
      </c>
      <c r="Q686" s="21">
        <f t="shared" si="324"/>
        <v>888</v>
      </c>
      <c r="R686" s="12">
        <f t="shared" si="317"/>
        <v>7</v>
      </c>
      <c r="S686" s="11" t="s">
        <v>9</v>
      </c>
      <c r="T686" s="13">
        <f t="shared" si="318"/>
        <v>31.600000000000023</v>
      </c>
    </row>
    <row r="687" spans="1:20" ht="12.75">
      <c r="A687" s="19">
        <f t="shared" si="329"/>
        <v>408</v>
      </c>
      <c r="B687" s="21">
        <f t="shared" si="330"/>
        <v>576</v>
      </c>
      <c r="C687" s="12">
        <f t="shared" si="331"/>
        <v>6</v>
      </c>
      <c r="D687" s="11" t="s">
        <v>9</v>
      </c>
      <c r="E687" s="13">
        <f t="shared" si="332"/>
        <v>48</v>
      </c>
      <c r="P687" s="19">
        <f t="shared" si="323"/>
        <v>451.8</v>
      </c>
      <c r="Q687" s="21">
        <f t="shared" si="324"/>
        <v>887</v>
      </c>
      <c r="R687" s="12">
        <f t="shared" si="317"/>
        <v>7</v>
      </c>
      <c r="S687" s="11" t="s">
        <v>9</v>
      </c>
      <c r="T687" s="13">
        <f t="shared" si="318"/>
        <v>31.80000000000001</v>
      </c>
    </row>
    <row r="688" spans="1:20" ht="12.75">
      <c r="A688" s="19">
        <v>408.4</v>
      </c>
      <c r="B688" s="21">
        <f t="shared" si="330"/>
        <v>575</v>
      </c>
      <c r="C688" s="12">
        <f t="shared" si="331"/>
        <v>6</v>
      </c>
      <c r="D688" s="11" t="s">
        <v>9</v>
      </c>
      <c r="E688" s="13">
        <f t="shared" si="332"/>
        <v>48.39999999999998</v>
      </c>
      <c r="P688" s="19">
        <v>452.2</v>
      </c>
      <c r="Q688" s="21">
        <f t="shared" si="324"/>
        <v>886</v>
      </c>
      <c r="R688" s="12">
        <f t="shared" si="317"/>
        <v>7</v>
      </c>
      <c r="S688" s="11" t="s">
        <v>9</v>
      </c>
      <c r="T688" s="13">
        <f t="shared" si="318"/>
        <v>32.19999999999999</v>
      </c>
    </row>
    <row r="689" spans="1:20" ht="12.75">
      <c r="A689" s="19">
        <f t="shared" si="329"/>
        <v>408.7</v>
      </c>
      <c r="B689" s="21">
        <f t="shared" si="330"/>
        <v>574</v>
      </c>
      <c r="C689" s="12">
        <f t="shared" si="331"/>
        <v>6</v>
      </c>
      <c r="D689" s="11" t="s">
        <v>9</v>
      </c>
      <c r="E689" s="13">
        <f t="shared" si="332"/>
        <v>48.69999999999999</v>
      </c>
      <c r="P689" s="19">
        <f t="shared" si="323"/>
        <v>452.4</v>
      </c>
      <c r="Q689" s="21">
        <f t="shared" si="324"/>
        <v>885</v>
      </c>
      <c r="R689" s="12">
        <f t="shared" si="317"/>
        <v>7</v>
      </c>
      <c r="S689" s="11" t="s">
        <v>9</v>
      </c>
      <c r="T689" s="13">
        <f t="shared" si="318"/>
        <v>32.39999999999998</v>
      </c>
    </row>
    <row r="690" spans="1:20" ht="12.75">
      <c r="A690" s="19">
        <v>409.1</v>
      </c>
      <c r="B690" s="21">
        <f t="shared" si="330"/>
        <v>573</v>
      </c>
      <c r="C690" s="12">
        <f t="shared" si="331"/>
        <v>6</v>
      </c>
      <c r="D690" s="11" t="s">
        <v>9</v>
      </c>
      <c r="E690" s="13">
        <f t="shared" si="332"/>
        <v>49.10000000000002</v>
      </c>
      <c r="P690" s="19">
        <v>452.8</v>
      </c>
      <c r="Q690" s="21">
        <f t="shared" si="324"/>
        <v>884</v>
      </c>
      <c r="R690" s="12">
        <f t="shared" si="317"/>
        <v>7</v>
      </c>
      <c r="S690" s="11" t="s">
        <v>9</v>
      </c>
      <c r="T690" s="13">
        <f t="shared" si="318"/>
        <v>32.80000000000001</v>
      </c>
    </row>
    <row r="691" spans="1:20" ht="12.75">
      <c r="A691" s="19">
        <f aca="true" t="shared" si="333" ref="A691:A705">A690+0.3</f>
        <v>409.40000000000003</v>
      </c>
      <c r="B691" s="21">
        <f t="shared" si="330"/>
        <v>572</v>
      </c>
      <c r="C691" s="12">
        <f t="shared" si="331"/>
        <v>6</v>
      </c>
      <c r="D691" s="11" t="s">
        <v>9</v>
      </c>
      <c r="E691" s="13">
        <f t="shared" si="332"/>
        <v>49.400000000000034</v>
      </c>
      <c r="P691" s="19">
        <f t="shared" si="323"/>
        <v>453</v>
      </c>
      <c r="Q691" s="21">
        <f t="shared" si="324"/>
        <v>883</v>
      </c>
      <c r="R691" s="12">
        <f t="shared" si="317"/>
        <v>7</v>
      </c>
      <c r="S691" s="11" t="s">
        <v>9</v>
      </c>
      <c r="T691" s="13">
        <f t="shared" si="318"/>
        <v>33</v>
      </c>
    </row>
    <row r="692" spans="1:20" ht="12.75">
      <c r="A692" s="19">
        <v>409.8</v>
      </c>
      <c r="B692" s="21">
        <f aca="true" t="shared" si="334" ref="B692:B707">B691-1</f>
        <v>571</v>
      </c>
      <c r="C692" s="12">
        <f aca="true" t="shared" si="335" ref="C692:C707">INT(A692/60)</f>
        <v>6</v>
      </c>
      <c r="D692" s="11" t="s">
        <v>9</v>
      </c>
      <c r="E692" s="13">
        <f aca="true" t="shared" si="336" ref="E692:E707">MOD(A692,60)</f>
        <v>49.80000000000001</v>
      </c>
      <c r="P692" s="19">
        <v>453.4</v>
      </c>
      <c r="Q692" s="21">
        <f t="shared" si="324"/>
        <v>882</v>
      </c>
      <c r="R692" s="12">
        <f t="shared" si="317"/>
        <v>7</v>
      </c>
      <c r="S692" s="11" t="s">
        <v>9</v>
      </c>
      <c r="T692" s="13">
        <f t="shared" si="318"/>
        <v>33.39999999999998</v>
      </c>
    </row>
    <row r="693" spans="1:20" ht="12.75">
      <c r="A693" s="19">
        <f t="shared" si="333"/>
        <v>410.1</v>
      </c>
      <c r="B693" s="21">
        <f t="shared" si="334"/>
        <v>570</v>
      </c>
      <c r="C693" s="12">
        <f t="shared" si="335"/>
        <v>6</v>
      </c>
      <c r="D693" s="11" t="s">
        <v>9</v>
      </c>
      <c r="E693" s="13">
        <f t="shared" si="336"/>
        <v>50.10000000000002</v>
      </c>
      <c r="P693" s="19">
        <f t="shared" si="323"/>
        <v>453.59999999999997</v>
      </c>
      <c r="Q693" s="21">
        <f t="shared" si="324"/>
        <v>881</v>
      </c>
      <c r="R693" s="12">
        <f t="shared" si="317"/>
        <v>7</v>
      </c>
      <c r="S693" s="11" t="s">
        <v>9</v>
      </c>
      <c r="T693" s="13">
        <f t="shared" si="318"/>
        <v>33.599999999999966</v>
      </c>
    </row>
    <row r="694" spans="1:20" ht="12.75">
      <c r="A694" s="19">
        <v>410.5</v>
      </c>
      <c r="B694" s="21">
        <f t="shared" si="334"/>
        <v>569</v>
      </c>
      <c r="C694" s="12">
        <f t="shared" si="335"/>
        <v>6</v>
      </c>
      <c r="D694" s="11" t="s">
        <v>9</v>
      </c>
      <c r="E694" s="13">
        <f t="shared" si="336"/>
        <v>50.5</v>
      </c>
      <c r="P694" s="19">
        <v>454</v>
      </c>
      <c r="Q694" s="21">
        <f t="shared" si="324"/>
        <v>880</v>
      </c>
      <c r="R694" s="12">
        <f t="shared" si="317"/>
        <v>7</v>
      </c>
      <c r="S694" s="11" t="s">
        <v>9</v>
      </c>
      <c r="T694" s="13">
        <f t="shared" si="318"/>
        <v>34</v>
      </c>
    </row>
    <row r="695" spans="1:20" ht="12.75">
      <c r="A695" s="19">
        <f t="shared" si="333"/>
        <v>410.8</v>
      </c>
      <c r="B695" s="21">
        <f t="shared" si="334"/>
        <v>568</v>
      </c>
      <c r="C695" s="12">
        <f t="shared" si="335"/>
        <v>6</v>
      </c>
      <c r="D695" s="11" t="s">
        <v>9</v>
      </c>
      <c r="E695" s="13">
        <f t="shared" si="336"/>
        <v>50.80000000000001</v>
      </c>
      <c r="P695" s="19">
        <f t="shared" si="323"/>
        <v>454.2</v>
      </c>
      <c r="Q695" s="21">
        <f t="shared" si="324"/>
        <v>879</v>
      </c>
      <c r="R695" s="12">
        <f t="shared" si="317"/>
        <v>7</v>
      </c>
      <c r="S695" s="11" t="s">
        <v>9</v>
      </c>
      <c r="T695" s="13">
        <f t="shared" si="318"/>
        <v>34.19999999999999</v>
      </c>
    </row>
    <row r="696" spans="1:20" ht="12.75">
      <c r="A696" s="19">
        <v>411.2</v>
      </c>
      <c r="B696" s="21">
        <f t="shared" si="334"/>
        <v>567</v>
      </c>
      <c r="C696" s="12">
        <f t="shared" si="335"/>
        <v>6</v>
      </c>
      <c r="D696" s="11" t="s">
        <v>9</v>
      </c>
      <c r="E696" s="13">
        <f t="shared" si="336"/>
        <v>51.19999999999999</v>
      </c>
      <c r="P696" s="19">
        <v>454.6</v>
      </c>
      <c r="Q696" s="21">
        <f t="shared" si="324"/>
        <v>878</v>
      </c>
      <c r="R696" s="12">
        <f t="shared" si="317"/>
        <v>7</v>
      </c>
      <c r="S696" s="11" t="s">
        <v>9</v>
      </c>
      <c r="T696" s="13">
        <f t="shared" si="318"/>
        <v>34.60000000000002</v>
      </c>
    </row>
    <row r="697" spans="1:20" ht="12.75">
      <c r="A697" s="19">
        <f t="shared" si="333"/>
        <v>411.5</v>
      </c>
      <c r="B697" s="21">
        <f t="shared" si="334"/>
        <v>566</v>
      </c>
      <c r="C697" s="12">
        <f t="shared" si="335"/>
        <v>6</v>
      </c>
      <c r="D697" s="11" t="s">
        <v>9</v>
      </c>
      <c r="E697" s="13">
        <f t="shared" si="336"/>
        <v>51.5</v>
      </c>
      <c r="P697" s="19">
        <f t="shared" si="323"/>
        <v>454.8</v>
      </c>
      <c r="Q697" s="21">
        <f t="shared" si="324"/>
        <v>877</v>
      </c>
      <c r="R697" s="12">
        <f t="shared" si="317"/>
        <v>7</v>
      </c>
      <c r="S697" s="11" t="s">
        <v>9</v>
      </c>
      <c r="T697" s="13">
        <f t="shared" si="318"/>
        <v>34.80000000000001</v>
      </c>
    </row>
    <row r="698" spans="1:20" ht="12.75">
      <c r="A698" s="19">
        <v>411.9</v>
      </c>
      <c r="B698" s="21">
        <f t="shared" si="334"/>
        <v>565</v>
      </c>
      <c r="C698" s="12">
        <f t="shared" si="335"/>
        <v>6</v>
      </c>
      <c r="D698" s="11" t="s">
        <v>9</v>
      </c>
      <c r="E698" s="13">
        <f t="shared" si="336"/>
        <v>51.89999999999998</v>
      </c>
      <c r="P698" s="19">
        <v>455.2</v>
      </c>
      <c r="Q698" s="21">
        <f t="shared" si="324"/>
        <v>876</v>
      </c>
      <c r="R698" s="12">
        <f t="shared" si="317"/>
        <v>7</v>
      </c>
      <c r="S698" s="11" t="s">
        <v>9</v>
      </c>
      <c r="T698" s="13">
        <f t="shared" si="318"/>
        <v>35.19999999999999</v>
      </c>
    </row>
    <row r="699" spans="1:20" ht="12.75">
      <c r="A699" s="19">
        <f t="shared" si="333"/>
        <v>412.2</v>
      </c>
      <c r="B699" s="21">
        <f t="shared" si="334"/>
        <v>564</v>
      </c>
      <c r="C699" s="12">
        <f t="shared" si="335"/>
        <v>6</v>
      </c>
      <c r="D699" s="11" t="s">
        <v>9</v>
      </c>
      <c r="E699" s="13">
        <f t="shared" si="336"/>
        <v>52.19999999999999</v>
      </c>
      <c r="P699" s="19">
        <f t="shared" si="323"/>
        <v>455.4</v>
      </c>
      <c r="Q699" s="21">
        <f t="shared" si="324"/>
        <v>875</v>
      </c>
      <c r="R699" s="12">
        <f t="shared" si="317"/>
        <v>7</v>
      </c>
      <c r="S699" s="11" t="s">
        <v>9</v>
      </c>
      <c r="T699" s="13">
        <f t="shared" si="318"/>
        <v>35.39999999999998</v>
      </c>
    </row>
    <row r="700" spans="1:20" ht="12.75">
      <c r="A700" s="19">
        <v>412.6</v>
      </c>
      <c r="B700" s="21">
        <f t="shared" si="334"/>
        <v>563</v>
      </c>
      <c r="C700" s="12">
        <f t="shared" si="335"/>
        <v>6</v>
      </c>
      <c r="D700" s="11" t="s">
        <v>9</v>
      </c>
      <c r="E700" s="13">
        <f t="shared" si="336"/>
        <v>52.60000000000002</v>
      </c>
      <c r="P700" s="19">
        <v>455.8</v>
      </c>
      <c r="Q700" s="21">
        <f t="shared" si="324"/>
        <v>874</v>
      </c>
      <c r="R700" s="12">
        <f t="shared" si="317"/>
        <v>7</v>
      </c>
      <c r="S700" s="11" t="s">
        <v>9</v>
      </c>
      <c r="T700" s="13">
        <f t="shared" si="318"/>
        <v>35.80000000000001</v>
      </c>
    </row>
    <row r="701" spans="1:20" ht="12.75">
      <c r="A701" s="19">
        <f t="shared" si="333"/>
        <v>412.90000000000003</v>
      </c>
      <c r="B701" s="21">
        <f t="shared" si="334"/>
        <v>562</v>
      </c>
      <c r="C701" s="12">
        <f t="shared" si="335"/>
        <v>6</v>
      </c>
      <c r="D701" s="11" t="s">
        <v>9</v>
      </c>
      <c r="E701" s="13">
        <f t="shared" si="336"/>
        <v>52.900000000000034</v>
      </c>
      <c r="P701" s="19">
        <f t="shared" si="323"/>
        <v>456</v>
      </c>
      <c r="Q701" s="21">
        <f t="shared" si="324"/>
        <v>873</v>
      </c>
      <c r="R701" s="12">
        <f t="shared" si="317"/>
        <v>7</v>
      </c>
      <c r="S701" s="11" t="s">
        <v>9</v>
      </c>
      <c r="T701" s="13">
        <f t="shared" si="318"/>
        <v>36</v>
      </c>
    </row>
    <row r="702" spans="1:20" ht="12.75">
      <c r="A702" s="19">
        <v>413.3</v>
      </c>
      <c r="B702" s="21">
        <f t="shared" si="334"/>
        <v>561</v>
      </c>
      <c r="C702" s="12">
        <f t="shared" si="335"/>
        <v>6</v>
      </c>
      <c r="D702" s="11" t="s">
        <v>9</v>
      </c>
      <c r="E702" s="13">
        <f t="shared" si="336"/>
        <v>53.30000000000001</v>
      </c>
      <c r="P702" s="19">
        <v>456.4</v>
      </c>
      <c r="Q702" s="21">
        <f t="shared" si="324"/>
        <v>872</v>
      </c>
      <c r="R702" s="12">
        <f t="shared" si="317"/>
        <v>7</v>
      </c>
      <c r="S702" s="11" t="s">
        <v>9</v>
      </c>
      <c r="T702" s="13">
        <f t="shared" si="318"/>
        <v>36.39999999999998</v>
      </c>
    </row>
    <row r="703" spans="1:20" ht="12.75">
      <c r="A703" s="19">
        <f t="shared" si="333"/>
        <v>413.6</v>
      </c>
      <c r="B703" s="21">
        <f t="shared" si="334"/>
        <v>560</v>
      </c>
      <c r="C703" s="12">
        <f t="shared" si="335"/>
        <v>6</v>
      </c>
      <c r="D703" s="11" t="s">
        <v>9</v>
      </c>
      <c r="E703" s="13">
        <f t="shared" si="336"/>
        <v>53.60000000000002</v>
      </c>
      <c r="P703" s="19">
        <f t="shared" si="323"/>
        <v>456.59999999999997</v>
      </c>
      <c r="Q703" s="21">
        <f t="shared" si="324"/>
        <v>871</v>
      </c>
      <c r="R703" s="12">
        <f t="shared" si="317"/>
        <v>7</v>
      </c>
      <c r="S703" s="11" t="s">
        <v>9</v>
      </c>
      <c r="T703" s="13">
        <f t="shared" si="318"/>
        <v>36.599999999999966</v>
      </c>
    </row>
    <row r="704" spans="1:20" ht="12.75">
      <c r="A704" s="19">
        <v>414</v>
      </c>
      <c r="B704" s="21">
        <f t="shared" si="334"/>
        <v>559</v>
      </c>
      <c r="C704" s="12">
        <f t="shared" si="335"/>
        <v>6</v>
      </c>
      <c r="D704" s="11" t="s">
        <v>9</v>
      </c>
      <c r="E704" s="13">
        <f t="shared" si="336"/>
        <v>54</v>
      </c>
      <c r="P704" s="19">
        <v>457</v>
      </c>
      <c r="Q704" s="21">
        <f t="shared" si="324"/>
        <v>870</v>
      </c>
      <c r="R704" s="12">
        <f t="shared" si="317"/>
        <v>7</v>
      </c>
      <c r="S704" s="11" t="s">
        <v>9</v>
      </c>
      <c r="T704" s="13">
        <f t="shared" si="318"/>
        <v>37</v>
      </c>
    </row>
    <row r="705" spans="1:20" ht="12.75">
      <c r="A705" s="19">
        <f t="shared" si="333"/>
        <v>414.3</v>
      </c>
      <c r="B705" s="21">
        <f t="shared" si="334"/>
        <v>558</v>
      </c>
      <c r="C705" s="12">
        <f t="shared" si="335"/>
        <v>6</v>
      </c>
      <c r="D705" s="11" t="s">
        <v>9</v>
      </c>
      <c r="E705" s="13">
        <f t="shared" si="336"/>
        <v>54.30000000000001</v>
      </c>
      <c r="P705" s="19">
        <v>457.4</v>
      </c>
      <c r="Q705" s="21">
        <f t="shared" si="324"/>
        <v>869</v>
      </c>
      <c r="R705" s="12">
        <f t="shared" si="317"/>
        <v>7</v>
      </c>
      <c r="S705" s="11" t="s">
        <v>9</v>
      </c>
      <c r="T705" s="13">
        <f t="shared" si="318"/>
        <v>37.39999999999998</v>
      </c>
    </row>
    <row r="706" spans="1:20" ht="12.75">
      <c r="A706" s="19">
        <v>414.7</v>
      </c>
      <c r="B706" s="21">
        <f t="shared" si="334"/>
        <v>557</v>
      </c>
      <c r="C706" s="12">
        <f t="shared" si="335"/>
        <v>6</v>
      </c>
      <c r="D706" s="11" t="s">
        <v>9</v>
      </c>
      <c r="E706" s="13">
        <f t="shared" si="336"/>
        <v>54.69999999999999</v>
      </c>
      <c r="P706" s="19">
        <f t="shared" si="323"/>
        <v>457.59999999999997</v>
      </c>
      <c r="Q706" s="21">
        <f t="shared" si="324"/>
        <v>868</v>
      </c>
      <c r="R706" s="12">
        <f aca="true" t="shared" si="337" ref="R706:R769">INT(P706/60)</f>
        <v>7</v>
      </c>
      <c r="S706" s="11" t="s">
        <v>9</v>
      </c>
      <c r="T706" s="13">
        <f aca="true" t="shared" si="338" ref="T706:T769">MOD(P706,60)</f>
        <v>37.599999999999966</v>
      </c>
    </row>
    <row r="707" spans="1:20" ht="12.75">
      <c r="A707" s="19">
        <f>A706+0.3</f>
        <v>415</v>
      </c>
      <c r="B707" s="21">
        <f t="shared" si="334"/>
        <v>556</v>
      </c>
      <c r="C707" s="12">
        <f t="shared" si="335"/>
        <v>6</v>
      </c>
      <c r="D707" s="11" t="s">
        <v>9</v>
      </c>
      <c r="E707" s="13">
        <f t="shared" si="336"/>
        <v>55</v>
      </c>
      <c r="P707" s="19">
        <v>458</v>
      </c>
      <c r="Q707" s="21">
        <f t="shared" si="324"/>
        <v>867</v>
      </c>
      <c r="R707" s="12">
        <f t="shared" si="337"/>
        <v>7</v>
      </c>
      <c r="S707" s="11" t="s">
        <v>9</v>
      </c>
      <c r="T707" s="13">
        <f t="shared" si="338"/>
        <v>38</v>
      </c>
    </row>
    <row r="708" spans="1:20" ht="12.75">
      <c r="A708" s="19">
        <v>415.4</v>
      </c>
      <c r="B708" s="21">
        <f aca="true" t="shared" si="339" ref="B708:B723">B707-1</f>
        <v>555</v>
      </c>
      <c r="C708" s="12">
        <f aca="true" t="shared" si="340" ref="C708:C723">INT(A708/60)</f>
        <v>6</v>
      </c>
      <c r="D708" s="11" t="s">
        <v>9</v>
      </c>
      <c r="E708" s="13">
        <f aca="true" t="shared" si="341" ref="E708:E723">MOD(A708,60)</f>
        <v>55.39999999999998</v>
      </c>
      <c r="P708" s="19">
        <f t="shared" si="323"/>
        <v>458.2</v>
      </c>
      <c r="Q708" s="21">
        <f t="shared" si="324"/>
        <v>866</v>
      </c>
      <c r="R708" s="12">
        <f t="shared" si="337"/>
        <v>7</v>
      </c>
      <c r="S708" s="11" t="s">
        <v>9</v>
      </c>
      <c r="T708" s="13">
        <f t="shared" si="338"/>
        <v>38.19999999999999</v>
      </c>
    </row>
    <row r="709" spans="1:20" ht="12.75">
      <c r="A709" s="19">
        <v>415.8</v>
      </c>
      <c r="B709" s="21">
        <f t="shared" si="339"/>
        <v>554</v>
      </c>
      <c r="C709" s="12">
        <f t="shared" si="340"/>
        <v>6</v>
      </c>
      <c r="D709" s="11" t="s">
        <v>9</v>
      </c>
      <c r="E709" s="13">
        <f t="shared" si="341"/>
        <v>55.80000000000001</v>
      </c>
      <c r="P709" s="19">
        <v>458.6</v>
      </c>
      <c r="Q709" s="21">
        <f t="shared" si="324"/>
        <v>865</v>
      </c>
      <c r="R709" s="12">
        <f t="shared" si="337"/>
        <v>7</v>
      </c>
      <c r="S709" s="11" t="s">
        <v>9</v>
      </c>
      <c r="T709" s="13">
        <f t="shared" si="338"/>
        <v>38.60000000000002</v>
      </c>
    </row>
    <row r="710" spans="1:20" ht="12.75">
      <c r="A710" s="19">
        <f>A709+0.3</f>
        <v>416.1</v>
      </c>
      <c r="B710" s="21">
        <f t="shared" si="339"/>
        <v>553</v>
      </c>
      <c r="C710" s="12">
        <f t="shared" si="340"/>
        <v>6</v>
      </c>
      <c r="D710" s="11" t="s">
        <v>9</v>
      </c>
      <c r="E710" s="13">
        <f t="shared" si="341"/>
        <v>56.10000000000002</v>
      </c>
      <c r="P710" s="19">
        <f>P709+0.2</f>
        <v>458.8</v>
      </c>
      <c r="Q710" s="21">
        <f aca="true" t="shared" si="342" ref="Q710:Q773">Q709-1</f>
        <v>864</v>
      </c>
      <c r="R710" s="12">
        <f t="shared" si="337"/>
        <v>7</v>
      </c>
      <c r="S710" s="11" t="s">
        <v>9</v>
      </c>
      <c r="T710" s="13">
        <f t="shared" si="338"/>
        <v>38.80000000000001</v>
      </c>
    </row>
    <row r="711" spans="1:20" ht="12.75">
      <c r="A711" s="19">
        <v>416.5</v>
      </c>
      <c r="B711" s="21">
        <f t="shared" si="339"/>
        <v>552</v>
      </c>
      <c r="C711" s="12">
        <f t="shared" si="340"/>
        <v>6</v>
      </c>
      <c r="D711" s="11" t="s">
        <v>9</v>
      </c>
      <c r="E711" s="13">
        <f t="shared" si="341"/>
        <v>56.5</v>
      </c>
      <c r="P711" s="19">
        <v>459.2</v>
      </c>
      <c r="Q711" s="21">
        <f t="shared" si="342"/>
        <v>863</v>
      </c>
      <c r="R711" s="12">
        <f t="shared" si="337"/>
        <v>7</v>
      </c>
      <c r="S711" s="11" t="s">
        <v>9</v>
      </c>
      <c r="T711" s="13">
        <f t="shared" si="338"/>
        <v>39.19999999999999</v>
      </c>
    </row>
    <row r="712" spans="1:20" ht="12.75">
      <c r="A712" s="19">
        <f>A711+0.3</f>
        <v>416.8</v>
      </c>
      <c r="B712" s="21">
        <f t="shared" si="339"/>
        <v>551</v>
      </c>
      <c r="C712" s="12">
        <f t="shared" si="340"/>
        <v>6</v>
      </c>
      <c r="D712" s="11" t="s">
        <v>9</v>
      </c>
      <c r="E712" s="13">
        <f t="shared" si="341"/>
        <v>56.80000000000001</v>
      </c>
      <c r="P712" s="19">
        <f>P711+0.2</f>
        <v>459.4</v>
      </c>
      <c r="Q712" s="21">
        <f t="shared" si="342"/>
        <v>862</v>
      </c>
      <c r="R712" s="12">
        <f t="shared" si="337"/>
        <v>7</v>
      </c>
      <c r="S712" s="11" t="s">
        <v>9</v>
      </c>
      <c r="T712" s="13">
        <f t="shared" si="338"/>
        <v>39.39999999999998</v>
      </c>
    </row>
    <row r="713" spans="1:20" ht="12.75">
      <c r="A713" s="19">
        <v>417.2</v>
      </c>
      <c r="B713" s="21">
        <f t="shared" si="339"/>
        <v>550</v>
      </c>
      <c r="C713" s="12">
        <f t="shared" si="340"/>
        <v>6</v>
      </c>
      <c r="D713" s="11" t="s">
        <v>9</v>
      </c>
      <c r="E713" s="13">
        <f t="shared" si="341"/>
        <v>57.19999999999999</v>
      </c>
      <c r="P713" s="19">
        <v>459.8</v>
      </c>
      <c r="Q713" s="21">
        <f t="shared" si="342"/>
        <v>861</v>
      </c>
      <c r="R713" s="12">
        <f t="shared" si="337"/>
        <v>7</v>
      </c>
      <c r="S713" s="11" t="s">
        <v>9</v>
      </c>
      <c r="T713" s="13">
        <f t="shared" si="338"/>
        <v>39.80000000000001</v>
      </c>
    </row>
    <row r="714" spans="1:20" ht="12.75">
      <c r="A714" s="19">
        <v>417.6</v>
      </c>
      <c r="B714" s="21">
        <f t="shared" si="339"/>
        <v>549</v>
      </c>
      <c r="C714" s="12">
        <f t="shared" si="340"/>
        <v>6</v>
      </c>
      <c r="D714" s="11" t="s">
        <v>9</v>
      </c>
      <c r="E714" s="13">
        <f t="shared" si="341"/>
        <v>57.60000000000002</v>
      </c>
      <c r="P714" s="19">
        <f>P713+0.2</f>
        <v>460</v>
      </c>
      <c r="Q714" s="21">
        <f t="shared" si="342"/>
        <v>860</v>
      </c>
      <c r="R714" s="12">
        <f t="shared" si="337"/>
        <v>7</v>
      </c>
      <c r="S714" s="11" t="s">
        <v>9</v>
      </c>
      <c r="T714" s="13">
        <f t="shared" si="338"/>
        <v>40</v>
      </c>
    </row>
    <row r="715" spans="1:20" ht="12.75">
      <c r="A715" s="19">
        <f>A714+0.3</f>
        <v>417.90000000000003</v>
      </c>
      <c r="B715" s="21">
        <f t="shared" si="339"/>
        <v>548</v>
      </c>
      <c r="C715" s="12">
        <f t="shared" si="340"/>
        <v>6</v>
      </c>
      <c r="D715" s="11" t="s">
        <v>9</v>
      </c>
      <c r="E715" s="13">
        <f t="shared" si="341"/>
        <v>57.900000000000034</v>
      </c>
      <c r="P715" s="19">
        <v>460.4</v>
      </c>
      <c r="Q715" s="21">
        <f t="shared" si="342"/>
        <v>859</v>
      </c>
      <c r="R715" s="12">
        <f t="shared" si="337"/>
        <v>7</v>
      </c>
      <c r="S715" s="11" t="s">
        <v>9</v>
      </c>
      <c r="T715" s="13">
        <f t="shared" si="338"/>
        <v>40.39999999999998</v>
      </c>
    </row>
    <row r="716" spans="1:20" ht="12.75">
      <c r="A716" s="19">
        <v>418.3</v>
      </c>
      <c r="B716" s="21">
        <f t="shared" si="339"/>
        <v>547</v>
      </c>
      <c r="C716" s="12">
        <f t="shared" si="340"/>
        <v>6</v>
      </c>
      <c r="D716" s="11" t="s">
        <v>9</v>
      </c>
      <c r="E716" s="13">
        <f t="shared" si="341"/>
        <v>58.30000000000001</v>
      </c>
      <c r="P716" s="19">
        <f>P715+0.2</f>
        <v>460.59999999999997</v>
      </c>
      <c r="Q716" s="21">
        <f t="shared" si="342"/>
        <v>858</v>
      </c>
      <c r="R716" s="12">
        <f t="shared" si="337"/>
        <v>7</v>
      </c>
      <c r="S716" s="11" t="s">
        <v>9</v>
      </c>
      <c r="T716" s="13">
        <f t="shared" si="338"/>
        <v>40.599999999999966</v>
      </c>
    </row>
    <row r="717" spans="1:20" ht="12.75">
      <c r="A717" s="19">
        <f>A716+0.3</f>
        <v>418.6</v>
      </c>
      <c r="B717" s="21">
        <f t="shared" si="339"/>
        <v>546</v>
      </c>
      <c r="C717" s="12">
        <f t="shared" si="340"/>
        <v>6</v>
      </c>
      <c r="D717" s="11" t="s">
        <v>9</v>
      </c>
      <c r="E717" s="13">
        <f t="shared" si="341"/>
        <v>58.60000000000002</v>
      </c>
      <c r="P717" s="19">
        <v>461</v>
      </c>
      <c r="Q717" s="21">
        <f t="shared" si="342"/>
        <v>857</v>
      </c>
      <c r="R717" s="12">
        <f t="shared" si="337"/>
        <v>7</v>
      </c>
      <c r="S717" s="11" t="s">
        <v>9</v>
      </c>
      <c r="T717" s="13">
        <f t="shared" si="338"/>
        <v>41</v>
      </c>
    </row>
    <row r="718" spans="1:20" ht="12.75">
      <c r="A718" s="19">
        <v>419</v>
      </c>
      <c r="B718" s="21">
        <f t="shared" si="339"/>
        <v>545</v>
      </c>
      <c r="C718" s="12">
        <f t="shared" si="340"/>
        <v>6</v>
      </c>
      <c r="D718" s="11" t="s">
        <v>9</v>
      </c>
      <c r="E718" s="13">
        <f t="shared" si="341"/>
        <v>59</v>
      </c>
      <c r="P718" s="19">
        <v>461.4</v>
      </c>
      <c r="Q718" s="21">
        <f t="shared" si="342"/>
        <v>856</v>
      </c>
      <c r="R718" s="12">
        <f t="shared" si="337"/>
        <v>7</v>
      </c>
      <c r="S718" s="11" t="s">
        <v>9</v>
      </c>
      <c r="T718" s="13">
        <f t="shared" si="338"/>
        <v>41.39999999999998</v>
      </c>
    </row>
    <row r="719" spans="1:20" ht="12.75">
      <c r="A719" s="19">
        <v>419.4</v>
      </c>
      <c r="B719" s="21">
        <f t="shared" si="339"/>
        <v>544</v>
      </c>
      <c r="C719" s="12">
        <f t="shared" si="340"/>
        <v>6</v>
      </c>
      <c r="D719" s="11" t="s">
        <v>9</v>
      </c>
      <c r="E719" s="13">
        <f t="shared" si="341"/>
        <v>59.39999999999998</v>
      </c>
      <c r="P719" s="19">
        <f>P718+0.2</f>
        <v>461.59999999999997</v>
      </c>
      <c r="Q719" s="21">
        <f t="shared" si="342"/>
        <v>855</v>
      </c>
      <c r="R719" s="12">
        <f t="shared" si="337"/>
        <v>7</v>
      </c>
      <c r="S719" s="11" t="s">
        <v>9</v>
      </c>
      <c r="T719" s="13">
        <f t="shared" si="338"/>
        <v>41.599999999999966</v>
      </c>
    </row>
    <row r="720" spans="1:20" ht="12.75">
      <c r="A720" s="19">
        <f>A719+0.3</f>
        <v>419.7</v>
      </c>
      <c r="B720" s="21">
        <f t="shared" si="339"/>
        <v>543</v>
      </c>
      <c r="C720" s="12">
        <f t="shared" si="340"/>
        <v>6</v>
      </c>
      <c r="D720" s="11" t="s">
        <v>9</v>
      </c>
      <c r="E720" s="13">
        <f t="shared" si="341"/>
        <v>59.69999999999999</v>
      </c>
      <c r="P720" s="19">
        <v>462</v>
      </c>
      <c r="Q720" s="21">
        <f t="shared" si="342"/>
        <v>854</v>
      </c>
      <c r="R720" s="12">
        <f t="shared" si="337"/>
        <v>7</v>
      </c>
      <c r="S720" s="11" t="s">
        <v>9</v>
      </c>
      <c r="T720" s="13">
        <f t="shared" si="338"/>
        <v>42</v>
      </c>
    </row>
    <row r="721" spans="1:20" ht="12.75">
      <c r="A721" s="19">
        <v>420.1</v>
      </c>
      <c r="B721" s="21">
        <f t="shared" si="339"/>
        <v>542</v>
      </c>
      <c r="C721" s="12">
        <f t="shared" si="340"/>
        <v>7</v>
      </c>
      <c r="D721" s="11" t="s">
        <v>9</v>
      </c>
      <c r="E721" s="13">
        <f t="shared" si="341"/>
        <v>0.10000000000002274</v>
      </c>
      <c r="P721" s="19">
        <f>P720+0.2</f>
        <v>462.2</v>
      </c>
      <c r="Q721" s="21">
        <f t="shared" si="342"/>
        <v>853</v>
      </c>
      <c r="R721" s="12">
        <f t="shared" si="337"/>
        <v>7</v>
      </c>
      <c r="S721" s="11" t="s">
        <v>9</v>
      </c>
      <c r="T721" s="13">
        <f t="shared" si="338"/>
        <v>42.19999999999999</v>
      </c>
    </row>
    <row r="722" spans="1:20" ht="12.75">
      <c r="A722" s="19">
        <f>A721+0.4</f>
        <v>420.5</v>
      </c>
      <c r="B722" s="21">
        <f t="shared" si="339"/>
        <v>541</v>
      </c>
      <c r="C722" s="12">
        <f t="shared" si="340"/>
        <v>7</v>
      </c>
      <c r="D722" s="11" t="s">
        <v>9</v>
      </c>
      <c r="E722" s="13">
        <f t="shared" si="341"/>
        <v>0.5</v>
      </c>
      <c r="P722" s="19">
        <v>462.6</v>
      </c>
      <c r="Q722" s="21">
        <f t="shared" si="342"/>
        <v>852</v>
      </c>
      <c r="R722" s="12">
        <f t="shared" si="337"/>
        <v>7</v>
      </c>
      <c r="S722" s="11" t="s">
        <v>9</v>
      </c>
      <c r="T722" s="13">
        <f t="shared" si="338"/>
        <v>42.60000000000002</v>
      </c>
    </row>
    <row r="723" spans="1:20" ht="12.75">
      <c r="A723" s="19">
        <v>420.8</v>
      </c>
      <c r="B723" s="21">
        <f t="shared" si="339"/>
        <v>540</v>
      </c>
      <c r="C723" s="12">
        <f t="shared" si="340"/>
        <v>7</v>
      </c>
      <c r="D723" s="11" t="s">
        <v>9</v>
      </c>
      <c r="E723" s="13">
        <f t="shared" si="341"/>
        <v>0.8000000000000114</v>
      </c>
      <c r="P723" s="19">
        <f>P722+0.2</f>
        <v>462.8</v>
      </c>
      <c r="Q723" s="21">
        <f t="shared" si="342"/>
        <v>851</v>
      </c>
      <c r="R723" s="12">
        <f t="shared" si="337"/>
        <v>7</v>
      </c>
      <c r="S723" s="11" t="s">
        <v>9</v>
      </c>
      <c r="T723" s="13">
        <f t="shared" si="338"/>
        <v>42.80000000000001</v>
      </c>
    </row>
    <row r="724" spans="1:20" ht="12.75">
      <c r="A724" s="19">
        <f aca="true" t="shared" si="343" ref="A724:A738">A723+0.4</f>
        <v>421.2</v>
      </c>
      <c r="B724" s="21">
        <f aca="true" t="shared" si="344" ref="B724:B739">B723-1</f>
        <v>539</v>
      </c>
      <c r="C724" s="12">
        <f aca="true" t="shared" si="345" ref="C724:C739">INT(A724/60)</f>
        <v>7</v>
      </c>
      <c r="D724" s="11" t="s">
        <v>9</v>
      </c>
      <c r="E724" s="13">
        <f aca="true" t="shared" si="346" ref="E724:E739">MOD(A724,60)</f>
        <v>1.1999999999999886</v>
      </c>
      <c r="P724" s="19">
        <v>463.2</v>
      </c>
      <c r="Q724" s="21">
        <f t="shared" si="342"/>
        <v>850</v>
      </c>
      <c r="R724" s="12">
        <f t="shared" si="337"/>
        <v>7</v>
      </c>
      <c r="S724" s="11" t="s">
        <v>9</v>
      </c>
      <c r="T724" s="13">
        <f t="shared" si="338"/>
        <v>43.19999999999999</v>
      </c>
    </row>
    <row r="725" spans="1:20" ht="12.75">
      <c r="A725" s="19">
        <f t="shared" si="343"/>
        <v>421.59999999999997</v>
      </c>
      <c r="B725" s="21">
        <f t="shared" si="344"/>
        <v>538</v>
      </c>
      <c r="C725" s="12">
        <f t="shared" si="345"/>
        <v>7</v>
      </c>
      <c r="D725" s="11" t="s">
        <v>9</v>
      </c>
      <c r="E725" s="13">
        <f t="shared" si="346"/>
        <v>1.599999999999966</v>
      </c>
      <c r="P725" s="19">
        <v>463.6</v>
      </c>
      <c r="Q725" s="21">
        <f t="shared" si="342"/>
        <v>849</v>
      </c>
      <c r="R725" s="12">
        <f t="shared" si="337"/>
        <v>7</v>
      </c>
      <c r="S725" s="11" t="s">
        <v>9</v>
      </c>
      <c r="T725" s="13">
        <f t="shared" si="338"/>
        <v>43.60000000000002</v>
      </c>
    </row>
    <row r="726" spans="1:20" ht="12.75">
      <c r="A726" s="19">
        <v>421.9</v>
      </c>
      <c r="B726" s="21">
        <f t="shared" si="344"/>
        <v>537</v>
      </c>
      <c r="C726" s="12">
        <f t="shared" si="345"/>
        <v>7</v>
      </c>
      <c r="D726" s="11" t="s">
        <v>9</v>
      </c>
      <c r="E726" s="13">
        <f t="shared" si="346"/>
        <v>1.8999999999999773</v>
      </c>
      <c r="P726" s="19">
        <f>P725+0.2</f>
        <v>463.8</v>
      </c>
      <c r="Q726" s="21">
        <f t="shared" si="342"/>
        <v>848</v>
      </c>
      <c r="R726" s="12">
        <f t="shared" si="337"/>
        <v>7</v>
      </c>
      <c r="S726" s="11" t="s">
        <v>9</v>
      </c>
      <c r="T726" s="13">
        <f t="shared" si="338"/>
        <v>43.80000000000001</v>
      </c>
    </row>
    <row r="727" spans="1:20" ht="12.75">
      <c r="A727" s="19">
        <f t="shared" si="343"/>
        <v>422.29999999999995</v>
      </c>
      <c r="B727" s="21">
        <f t="shared" si="344"/>
        <v>536</v>
      </c>
      <c r="C727" s="12">
        <f t="shared" si="345"/>
        <v>7</v>
      </c>
      <c r="D727" s="11" t="s">
        <v>9</v>
      </c>
      <c r="E727" s="13">
        <f t="shared" si="346"/>
        <v>2.2999999999999545</v>
      </c>
      <c r="P727" s="19">
        <v>464.2</v>
      </c>
      <c r="Q727" s="21">
        <f t="shared" si="342"/>
        <v>847</v>
      </c>
      <c r="R727" s="12">
        <f t="shared" si="337"/>
        <v>7</v>
      </c>
      <c r="S727" s="11" t="s">
        <v>9</v>
      </c>
      <c r="T727" s="13">
        <f t="shared" si="338"/>
        <v>44.19999999999999</v>
      </c>
    </row>
    <row r="728" spans="1:20" ht="12.75">
      <c r="A728" s="19">
        <f t="shared" si="343"/>
        <v>422.69999999999993</v>
      </c>
      <c r="B728" s="21">
        <f t="shared" si="344"/>
        <v>535</v>
      </c>
      <c r="C728" s="12">
        <f t="shared" si="345"/>
        <v>7</v>
      </c>
      <c r="D728" s="11" t="s">
        <v>9</v>
      </c>
      <c r="E728" s="13">
        <f t="shared" si="346"/>
        <v>2.699999999999932</v>
      </c>
      <c r="P728" s="19">
        <f>P727+0.2</f>
        <v>464.4</v>
      </c>
      <c r="Q728" s="21">
        <f t="shared" si="342"/>
        <v>846</v>
      </c>
      <c r="R728" s="12">
        <f t="shared" si="337"/>
        <v>7</v>
      </c>
      <c r="S728" s="11" t="s">
        <v>9</v>
      </c>
      <c r="T728" s="13">
        <f t="shared" si="338"/>
        <v>44.39999999999998</v>
      </c>
    </row>
    <row r="729" spans="1:20" ht="12.75">
      <c r="A729" s="19">
        <v>423</v>
      </c>
      <c r="B729" s="21">
        <f t="shared" si="344"/>
        <v>534</v>
      </c>
      <c r="C729" s="12">
        <f t="shared" si="345"/>
        <v>7</v>
      </c>
      <c r="D729" s="11" t="s">
        <v>9</v>
      </c>
      <c r="E729" s="13">
        <f t="shared" si="346"/>
        <v>3</v>
      </c>
      <c r="P729" s="19">
        <v>464.8</v>
      </c>
      <c r="Q729" s="21">
        <f t="shared" si="342"/>
        <v>845</v>
      </c>
      <c r="R729" s="12">
        <f t="shared" si="337"/>
        <v>7</v>
      </c>
      <c r="S729" s="11" t="s">
        <v>9</v>
      </c>
      <c r="T729" s="13">
        <f t="shared" si="338"/>
        <v>44.80000000000001</v>
      </c>
    </row>
    <row r="730" spans="1:20" ht="12.75">
      <c r="A730" s="19">
        <f t="shared" si="343"/>
        <v>423.4</v>
      </c>
      <c r="B730" s="21">
        <f t="shared" si="344"/>
        <v>533</v>
      </c>
      <c r="C730" s="12">
        <f t="shared" si="345"/>
        <v>7</v>
      </c>
      <c r="D730" s="11" t="s">
        <v>9</v>
      </c>
      <c r="E730" s="13">
        <f t="shared" si="346"/>
        <v>3.3999999999999773</v>
      </c>
      <c r="P730" s="19">
        <f>P729+0.2</f>
        <v>465</v>
      </c>
      <c r="Q730" s="21">
        <f t="shared" si="342"/>
        <v>844</v>
      </c>
      <c r="R730" s="12">
        <f t="shared" si="337"/>
        <v>7</v>
      </c>
      <c r="S730" s="11" t="s">
        <v>9</v>
      </c>
      <c r="T730" s="13">
        <f t="shared" si="338"/>
        <v>45</v>
      </c>
    </row>
    <row r="731" spans="1:20" ht="12.75">
      <c r="A731" s="19">
        <f t="shared" si="343"/>
        <v>423.79999999999995</v>
      </c>
      <c r="B731" s="21">
        <f t="shared" si="344"/>
        <v>532</v>
      </c>
      <c r="C731" s="12">
        <f t="shared" si="345"/>
        <v>7</v>
      </c>
      <c r="D731" s="11" t="s">
        <v>9</v>
      </c>
      <c r="E731" s="13">
        <f t="shared" si="346"/>
        <v>3.7999999999999545</v>
      </c>
      <c r="P731" s="19">
        <v>465.4</v>
      </c>
      <c r="Q731" s="21">
        <f t="shared" si="342"/>
        <v>843</v>
      </c>
      <c r="R731" s="12">
        <f t="shared" si="337"/>
        <v>7</v>
      </c>
      <c r="S731" s="11" t="s">
        <v>9</v>
      </c>
      <c r="T731" s="13">
        <f t="shared" si="338"/>
        <v>45.39999999999998</v>
      </c>
    </row>
    <row r="732" spans="1:20" ht="12.75">
      <c r="A732" s="19">
        <v>424.1</v>
      </c>
      <c r="B732" s="21">
        <f t="shared" si="344"/>
        <v>531</v>
      </c>
      <c r="C732" s="12">
        <f t="shared" si="345"/>
        <v>7</v>
      </c>
      <c r="D732" s="11" t="s">
        <v>9</v>
      </c>
      <c r="E732" s="13">
        <f t="shared" si="346"/>
        <v>4.100000000000023</v>
      </c>
      <c r="P732" s="19">
        <v>465.8</v>
      </c>
      <c r="Q732" s="21">
        <f t="shared" si="342"/>
        <v>842</v>
      </c>
      <c r="R732" s="12">
        <f t="shared" si="337"/>
        <v>7</v>
      </c>
      <c r="S732" s="11" t="s">
        <v>9</v>
      </c>
      <c r="T732" s="13">
        <f t="shared" si="338"/>
        <v>45.80000000000001</v>
      </c>
    </row>
    <row r="733" spans="1:20" ht="12.75">
      <c r="A733" s="19">
        <f t="shared" si="343"/>
        <v>424.5</v>
      </c>
      <c r="B733" s="21">
        <f t="shared" si="344"/>
        <v>530</v>
      </c>
      <c r="C733" s="12">
        <f t="shared" si="345"/>
        <v>7</v>
      </c>
      <c r="D733" s="11" t="s">
        <v>9</v>
      </c>
      <c r="E733" s="13">
        <f t="shared" si="346"/>
        <v>4.5</v>
      </c>
      <c r="P733" s="19">
        <f>P732+0.2</f>
        <v>466</v>
      </c>
      <c r="Q733" s="21">
        <f t="shared" si="342"/>
        <v>841</v>
      </c>
      <c r="R733" s="12">
        <f t="shared" si="337"/>
        <v>7</v>
      </c>
      <c r="S733" s="11" t="s">
        <v>9</v>
      </c>
      <c r="T733" s="13">
        <f t="shared" si="338"/>
        <v>46</v>
      </c>
    </row>
    <row r="734" spans="1:20" ht="12.75">
      <c r="A734" s="19">
        <f t="shared" si="343"/>
        <v>424.9</v>
      </c>
      <c r="B734" s="21">
        <f t="shared" si="344"/>
        <v>529</v>
      </c>
      <c r="C734" s="12">
        <f t="shared" si="345"/>
        <v>7</v>
      </c>
      <c r="D734" s="11" t="s">
        <v>9</v>
      </c>
      <c r="E734" s="13">
        <f t="shared" si="346"/>
        <v>4.899999999999977</v>
      </c>
      <c r="P734" s="19">
        <v>466.4</v>
      </c>
      <c r="Q734" s="21">
        <f t="shared" si="342"/>
        <v>840</v>
      </c>
      <c r="R734" s="12">
        <f t="shared" si="337"/>
        <v>7</v>
      </c>
      <c r="S734" s="11" t="s">
        <v>9</v>
      </c>
      <c r="T734" s="13">
        <f t="shared" si="338"/>
        <v>46.39999999999998</v>
      </c>
    </row>
    <row r="735" spans="1:20" ht="12.75">
      <c r="A735" s="19">
        <f t="shared" si="343"/>
        <v>425.29999999999995</v>
      </c>
      <c r="B735" s="21">
        <f t="shared" si="344"/>
        <v>528</v>
      </c>
      <c r="C735" s="12">
        <f t="shared" si="345"/>
        <v>7</v>
      </c>
      <c r="D735" s="11" t="s">
        <v>9</v>
      </c>
      <c r="E735" s="13">
        <f t="shared" si="346"/>
        <v>5.2999999999999545</v>
      </c>
      <c r="P735" s="19">
        <f>P734+0.2</f>
        <v>466.59999999999997</v>
      </c>
      <c r="Q735" s="21">
        <f t="shared" si="342"/>
        <v>839</v>
      </c>
      <c r="R735" s="12">
        <f t="shared" si="337"/>
        <v>7</v>
      </c>
      <c r="S735" s="11" t="s">
        <v>9</v>
      </c>
      <c r="T735" s="13">
        <f t="shared" si="338"/>
        <v>46.599999999999966</v>
      </c>
    </row>
    <row r="736" spans="1:20" ht="12.75">
      <c r="A736" s="19">
        <v>425.6</v>
      </c>
      <c r="B736" s="21">
        <f t="shared" si="344"/>
        <v>527</v>
      </c>
      <c r="C736" s="12">
        <f t="shared" si="345"/>
        <v>7</v>
      </c>
      <c r="D736" s="11" t="s">
        <v>9</v>
      </c>
      <c r="E736" s="13">
        <f t="shared" si="346"/>
        <v>5.600000000000023</v>
      </c>
      <c r="P736" s="19">
        <v>467</v>
      </c>
      <c r="Q736" s="21">
        <f t="shared" si="342"/>
        <v>838</v>
      </c>
      <c r="R736" s="12">
        <f t="shared" si="337"/>
        <v>7</v>
      </c>
      <c r="S736" s="11" t="s">
        <v>9</v>
      </c>
      <c r="T736" s="13">
        <f t="shared" si="338"/>
        <v>47</v>
      </c>
    </row>
    <row r="737" spans="1:20" ht="12.75">
      <c r="A737" s="19">
        <f t="shared" si="343"/>
        <v>426</v>
      </c>
      <c r="B737" s="21">
        <f t="shared" si="344"/>
        <v>526</v>
      </c>
      <c r="C737" s="12">
        <f t="shared" si="345"/>
        <v>7</v>
      </c>
      <c r="D737" s="11" t="s">
        <v>9</v>
      </c>
      <c r="E737" s="13">
        <f t="shared" si="346"/>
        <v>6</v>
      </c>
      <c r="P737" s="19">
        <v>467.4</v>
      </c>
      <c r="Q737" s="21">
        <f t="shared" si="342"/>
        <v>837</v>
      </c>
      <c r="R737" s="12">
        <f t="shared" si="337"/>
        <v>7</v>
      </c>
      <c r="S737" s="11" t="s">
        <v>9</v>
      </c>
      <c r="T737" s="13">
        <f t="shared" si="338"/>
        <v>47.39999999999998</v>
      </c>
    </row>
    <row r="738" spans="1:20" ht="12.75">
      <c r="A738" s="19">
        <f t="shared" si="343"/>
        <v>426.4</v>
      </c>
      <c r="B738" s="21">
        <f t="shared" si="344"/>
        <v>525</v>
      </c>
      <c r="C738" s="12">
        <f t="shared" si="345"/>
        <v>7</v>
      </c>
      <c r="D738" s="11" t="s">
        <v>9</v>
      </c>
      <c r="E738" s="13">
        <f t="shared" si="346"/>
        <v>6.399999999999977</v>
      </c>
      <c r="P738" s="19">
        <f>P737+0.2</f>
        <v>467.59999999999997</v>
      </c>
      <c r="Q738" s="21">
        <f t="shared" si="342"/>
        <v>836</v>
      </c>
      <c r="R738" s="12">
        <f t="shared" si="337"/>
        <v>7</v>
      </c>
      <c r="S738" s="11" t="s">
        <v>9</v>
      </c>
      <c r="T738" s="13">
        <f t="shared" si="338"/>
        <v>47.599999999999966</v>
      </c>
    </row>
    <row r="739" spans="1:20" ht="12.75">
      <c r="A739" s="19">
        <f aca="true" t="shared" si="347" ref="A739:A754">A738+0.4</f>
        <v>426.79999999999995</v>
      </c>
      <c r="B739" s="21">
        <f t="shared" si="344"/>
        <v>524</v>
      </c>
      <c r="C739" s="12">
        <f t="shared" si="345"/>
        <v>7</v>
      </c>
      <c r="D739" s="11" t="s">
        <v>9</v>
      </c>
      <c r="E739" s="13">
        <f t="shared" si="346"/>
        <v>6.7999999999999545</v>
      </c>
      <c r="P739" s="19">
        <v>468</v>
      </c>
      <c r="Q739" s="21">
        <f t="shared" si="342"/>
        <v>835</v>
      </c>
      <c r="R739" s="12">
        <f t="shared" si="337"/>
        <v>7</v>
      </c>
      <c r="S739" s="11" t="s">
        <v>9</v>
      </c>
      <c r="T739" s="13">
        <f t="shared" si="338"/>
        <v>48</v>
      </c>
    </row>
    <row r="740" spans="1:20" ht="12.75">
      <c r="A740" s="19">
        <v>427.1</v>
      </c>
      <c r="B740" s="21">
        <f aca="true" t="shared" si="348" ref="B740:B755">B739-1</f>
        <v>523</v>
      </c>
      <c r="C740" s="12">
        <f aca="true" t="shared" si="349" ref="C740:C755">INT(A740/60)</f>
        <v>7</v>
      </c>
      <c r="D740" s="11" t="s">
        <v>9</v>
      </c>
      <c r="E740" s="13">
        <f aca="true" t="shared" si="350" ref="E740:E755">MOD(A740,60)</f>
        <v>7.100000000000023</v>
      </c>
      <c r="P740" s="19">
        <f>P739+0.2</f>
        <v>468.2</v>
      </c>
      <c r="Q740" s="21">
        <f t="shared" si="342"/>
        <v>834</v>
      </c>
      <c r="R740" s="12">
        <f t="shared" si="337"/>
        <v>7</v>
      </c>
      <c r="S740" s="11" t="s">
        <v>9</v>
      </c>
      <c r="T740" s="13">
        <f t="shared" si="338"/>
        <v>48.19999999999999</v>
      </c>
    </row>
    <row r="741" spans="1:20" ht="12.75">
      <c r="A741" s="19">
        <f t="shared" si="347"/>
        <v>427.5</v>
      </c>
      <c r="B741" s="21">
        <f t="shared" si="348"/>
        <v>522</v>
      </c>
      <c r="C741" s="12">
        <f t="shared" si="349"/>
        <v>7</v>
      </c>
      <c r="D741" s="11" t="s">
        <v>9</v>
      </c>
      <c r="E741" s="13">
        <f t="shared" si="350"/>
        <v>7.5</v>
      </c>
      <c r="P741" s="19">
        <v>468.6</v>
      </c>
      <c r="Q741" s="21">
        <f t="shared" si="342"/>
        <v>833</v>
      </c>
      <c r="R741" s="12">
        <f t="shared" si="337"/>
        <v>7</v>
      </c>
      <c r="S741" s="11" t="s">
        <v>9</v>
      </c>
      <c r="T741" s="13">
        <f t="shared" si="338"/>
        <v>48.60000000000002</v>
      </c>
    </row>
    <row r="742" spans="1:20" ht="12.75">
      <c r="A742" s="19">
        <f t="shared" si="347"/>
        <v>427.9</v>
      </c>
      <c r="B742" s="21">
        <f t="shared" si="348"/>
        <v>521</v>
      </c>
      <c r="C742" s="12">
        <f t="shared" si="349"/>
        <v>7</v>
      </c>
      <c r="D742" s="11" t="s">
        <v>9</v>
      </c>
      <c r="E742" s="13">
        <f t="shared" si="350"/>
        <v>7.899999999999977</v>
      </c>
      <c r="P742" s="19">
        <v>469</v>
      </c>
      <c r="Q742" s="21">
        <f t="shared" si="342"/>
        <v>832</v>
      </c>
      <c r="R742" s="12">
        <f t="shared" si="337"/>
        <v>7</v>
      </c>
      <c r="S742" s="11" t="s">
        <v>9</v>
      </c>
      <c r="T742" s="13">
        <f t="shared" si="338"/>
        <v>49</v>
      </c>
    </row>
    <row r="743" spans="1:20" ht="12.75">
      <c r="A743" s="19">
        <f t="shared" si="347"/>
        <v>428.29999999999995</v>
      </c>
      <c r="B743" s="21">
        <f t="shared" si="348"/>
        <v>520</v>
      </c>
      <c r="C743" s="12">
        <f t="shared" si="349"/>
        <v>7</v>
      </c>
      <c r="D743" s="11" t="s">
        <v>9</v>
      </c>
      <c r="E743" s="13">
        <f t="shared" si="350"/>
        <v>8.299999999999955</v>
      </c>
      <c r="P743" s="19">
        <f>P742+0.2</f>
        <v>469.2</v>
      </c>
      <c r="Q743" s="21">
        <f t="shared" si="342"/>
        <v>831</v>
      </c>
      <c r="R743" s="12">
        <f t="shared" si="337"/>
        <v>7</v>
      </c>
      <c r="S743" s="11" t="s">
        <v>9</v>
      </c>
      <c r="T743" s="13">
        <f t="shared" si="338"/>
        <v>49.19999999999999</v>
      </c>
    </row>
    <row r="744" spans="1:20" ht="12.75">
      <c r="A744" s="19">
        <f t="shared" si="347"/>
        <v>428.69999999999993</v>
      </c>
      <c r="B744" s="21">
        <f t="shared" si="348"/>
        <v>519</v>
      </c>
      <c r="C744" s="12">
        <f t="shared" si="349"/>
        <v>7</v>
      </c>
      <c r="D744" s="11" t="s">
        <v>9</v>
      </c>
      <c r="E744" s="13">
        <f t="shared" si="350"/>
        <v>8.699999999999932</v>
      </c>
      <c r="P744" s="19">
        <v>469.6</v>
      </c>
      <c r="Q744" s="21">
        <f t="shared" si="342"/>
        <v>830</v>
      </c>
      <c r="R744" s="12">
        <f t="shared" si="337"/>
        <v>7</v>
      </c>
      <c r="S744" s="11" t="s">
        <v>9</v>
      </c>
      <c r="T744" s="13">
        <f t="shared" si="338"/>
        <v>49.60000000000002</v>
      </c>
    </row>
    <row r="745" spans="1:20" ht="12.75">
      <c r="A745" s="19">
        <v>429</v>
      </c>
      <c r="B745" s="21">
        <f t="shared" si="348"/>
        <v>518</v>
      </c>
      <c r="C745" s="12">
        <f t="shared" si="349"/>
        <v>7</v>
      </c>
      <c r="D745" s="11" t="s">
        <v>9</v>
      </c>
      <c r="E745" s="13">
        <f t="shared" si="350"/>
        <v>9</v>
      </c>
      <c r="P745" s="19">
        <v>470</v>
      </c>
      <c r="Q745" s="21">
        <f t="shared" si="342"/>
        <v>829</v>
      </c>
      <c r="R745" s="12">
        <f t="shared" si="337"/>
        <v>7</v>
      </c>
      <c r="S745" s="11" t="s">
        <v>9</v>
      </c>
      <c r="T745" s="13">
        <f t="shared" si="338"/>
        <v>50</v>
      </c>
    </row>
    <row r="746" spans="1:20" ht="12.75">
      <c r="A746" s="19">
        <f t="shared" si="347"/>
        <v>429.4</v>
      </c>
      <c r="B746" s="21">
        <f t="shared" si="348"/>
        <v>517</v>
      </c>
      <c r="C746" s="12">
        <f t="shared" si="349"/>
        <v>7</v>
      </c>
      <c r="D746" s="11" t="s">
        <v>9</v>
      </c>
      <c r="E746" s="13">
        <f t="shared" si="350"/>
        <v>9.399999999999977</v>
      </c>
      <c r="P746" s="19">
        <f>P745+0.2</f>
        <v>470.2</v>
      </c>
      <c r="Q746" s="21">
        <f t="shared" si="342"/>
        <v>828</v>
      </c>
      <c r="R746" s="12">
        <f t="shared" si="337"/>
        <v>7</v>
      </c>
      <c r="S746" s="11" t="s">
        <v>9</v>
      </c>
      <c r="T746" s="13">
        <f t="shared" si="338"/>
        <v>50.19999999999999</v>
      </c>
    </row>
    <row r="747" spans="1:20" ht="12.75">
      <c r="A747" s="19">
        <f t="shared" si="347"/>
        <v>429.79999999999995</v>
      </c>
      <c r="B747" s="21">
        <f t="shared" si="348"/>
        <v>516</v>
      </c>
      <c r="C747" s="12">
        <f t="shared" si="349"/>
        <v>7</v>
      </c>
      <c r="D747" s="11" t="s">
        <v>9</v>
      </c>
      <c r="E747" s="13">
        <f t="shared" si="350"/>
        <v>9.799999999999955</v>
      </c>
      <c r="P747" s="19">
        <v>470.6</v>
      </c>
      <c r="Q747" s="21">
        <f t="shared" si="342"/>
        <v>827</v>
      </c>
      <c r="R747" s="12">
        <f t="shared" si="337"/>
        <v>7</v>
      </c>
      <c r="S747" s="11" t="s">
        <v>9</v>
      </c>
      <c r="T747" s="13">
        <f t="shared" si="338"/>
        <v>50.60000000000002</v>
      </c>
    </row>
    <row r="748" spans="1:20" ht="12.75">
      <c r="A748" s="19">
        <f t="shared" si="347"/>
        <v>430.19999999999993</v>
      </c>
      <c r="B748" s="21">
        <f t="shared" si="348"/>
        <v>515</v>
      </c>
      <c r="C748" s="12">
        <f t="shared" si="349"/>
        <v>7</v>
      </c>
      <c r="D748" s="11" t="s">
        <v>9</v>
      </c>
      <c r="E748" s="13">
        <f t="shared" si="350"/>
        <v>10.199999999999932</v>
      </c>
      <c r="P748" s="19">
        <f>P747+0.2</f>
        <v>470.8</v>
      </c>
      <c r="Q748" s="21">
        <f t="shared" si="342"/>
        <v>826</v>
      </c>
      <c r="R748" s="12">
        <f t="shared" si="337"/>
        <v>7</v>
      </c>
      <c r="S748" s="11" t="s">
        <v>9</v>
      </c>
      <c r="T748" s="13">
        <f t="shared" si="338"/>
        <v>50.80000000000001</v>
      </c>
    </row>
    <row r="749" spans="1:20" ht="12.75">
      <c r="A749" s="19">
        <f t="shared" si="347"/>
        <v>430.5999999999999</v>
      </c>
      <c r="B749" s="21">
        <f t="shared" si="348"/>
        <v>514</v>
      </c>
      <c r="C749" s="12">
        <f t="shared" si="349"/>
        <v>7</v>
      </c>
      <c r="D749" s="11" t="s">
        <v>9</v>
      </c>
      <c r="E749" s="13">
        <f t="shared" si="350"/>
        <v>10.599999999999909</v>
      </c>
      <c r="P749" s="19">
        <v>471.2</v>
      </c>
      <c r="Q749" s="21">
        <f t="shared" si="342"/>
        <v>825</v>
      </c>
      <c r="R749" s="12">
        <f t="shared" si="337"/>
        <v>7</v>
      </c>
      <c r="S749" s="11" t="s">
        <v>9</v>
      </c>
      <c r="T749" s="13">
        <f t="shared" si="338"/>
        <v>51.19999999999999</v>
      </c>
    </row>
    <row r="750" spans="1:20" ht="12.75">
      <c r="A750" s="19">
        <v>430.9</v>
      </c>
      <c r="B750" s="21">
        <f t="shared" si="348"/>
        <v>513</v>
      </c>
      <c r="C750" s="12">
        <f t="shared" si="349"/>
        <v>7</v>
      </c>
      <c r="D750" s="11" t="s">
        <v>9</v>
      </c>
      <c r="E750" s="13">
        <f t="shared" si="350"/>
        <v>10.899999999999977</v>
      </c>
      <c r="P750" s="19">
        <v>471.6</v>
      </c>
      <c r="Q750" s="21">
        <f t="shared" si="342"/>
        <v>824</v>
      </c>
      <c r="R750" s="12">
        <f t="shared" si="337"/>
        <v>7</v>
      </c>
      <c r="S750" s="11" t="s">
        <v>9</v>
      </c>
      <c r="T750" s="13">
        <f t="shared" si="338"/>
        <v>51.60000000000002</v>
      </c>
    </row>
    <row r="751" spans="1:20" ht="12.75">
      <c r="A751" s="19">
        <f t="shared" si="347"/>
        <v>431.29999999999995</v>
      </c>
      <c r="B751" s="21">
        <f t="shared" si="348"/>
        <v>512</v>
      </c>
      <c r="C751" s="12">
        <f t="shared" si="349"/>
        <v>7</v>
      </c>
      <c r="D751" s="11" t="s">
        <v>9</v>
      </c>
      <c r="E751" s="13">
        <f t="shared" si="350"/>
        <v>11.299999999999955</v>
      </c>
      <c r="P751" s="19">
        <f>P750+0.2</f>
        <v>471.8</v>
      </c>
      <c r="Q751" s="21">
        <f t="shared" si="342"/>
        <v>823</v>
      </c>
      <c r="R751" s="12">
        <f t="shared" si="337"/>
        <v>7</v>
      </c>
      <c r="S751" s="11" t="s">
        <v>9</v>
      </c>
      <c r="T751" s="13">
        <f t="shared" si="338"/>
        <v>51.80000000000001</v>
      </c>
    </row>
    <row r="752" spans="1:20" ht="12.75">
      <c r="A752" s="19">
        <f t="shared" si="347"/>
        <v>431.69999999999993</v>
      </c>
      <c r="B752" s="21">
        <f t="shared" si="348"/>
        <v>511</v>
      </c>
      <c r="C752" s="12">
        <f t="shared" si="349"/>
        <v>7</v>
      </c>
      <c r="D752" s="11" t="s">
        <v>9</v>
      </c>
      <c r="E752" s="13">
        <f t="shared" si="350"/>
        <v>11.699999999999932</v>
      </c>
      <c r="P752" s="19">
        <v>472.2</v>
      </c>
      <c r="Q752" s="21">
        <f t="shared" si="342"/>
        <v>822</v>
      </c>
      <c r="R752" s="12">
        <f t="shared" si="337"/>
        <v>7</v>
      </c>
      <c r="S752" s="11" t="s">
        <v>9</v>
      </c>
      <c r="T752" s="13">
        <f t="shared" si="338"/>
        <v>52.19999999999999</v>
      </c>
    </row>
    <row r="753" spans="1:20" ht="12.75">
      <c r="A753" s="19">
        <f t="shared" si="347"/>
        <v>432.0999999999999</v>
      </c>
      <c r="B753" s="21">
        <f t="shared" si="348"/>
        <v>510</v>
      </c>
      <c r="C753" s="12">
        <f t="shared" si="349"/>
        <v>7</v>
      </c>
      <c r="D753" s="11" t="s">
        <v>9</v>
      </c>
      <c r="E753" s="13">
        <f t="shared" si="350"/>
        <v>12.099999999999909</v>
      </c>
      <c r="P753" s="19">
        <f>P752+0.2</f>
        <v>472.4</v>
      </c>
      <c r="Q753" s="21">
        <f t="shared" si="342"/>
        <v>821</v>
      </c>
      <c r="R753" s="12">
        <f t="shared" si="337"/>
        <v>7</v>
      </c>
      <c r="S753" s="11" t="s">
        <v>9</v>
      </c>
      <c r="T753" s="13">
        <f t="shared" si="338"/>
        <v>52.39999999999998</v>
      </c>
    </row>
    <row r="754" spans="1:20" ht="12.75">
      <c r="A754" s="19">
        <f t="shared" si="347"/>
        <v>432.4999999999999</v>
      </c>
      <c r="B754" s="21">
        <f t="shared" si="348"/>
        <v>509</v>
      </c>
      <c r="C754" s="12">
        <f t="shared" si="349"/>
        <v>7</v>
      </c>
      <c r="D754" s="11" t="s">
        <v>9</v>
      </c>
      <c r="E754" s="13">
        <f t="shared" si="350"/>
        <v>12.499999999999886</v>
      </c>
      <c r="P754" s="19">
        <v>472.8</v>
      </c>
      <c r="Q754" s="21">
        <f t="shared" si="342"/>
        <v>820</v>
      </c>
      <c r="R754" s="12">
        <f t="shared" si="337"/>
        <v>7</v>
      </c>
      <c r="S754" s="11" t="s">
        <v>9</v>
      </c>
      <c r="T754" s="13">
        <f t="shared" si="338"/>
        <v>52.80000000000001</v>
      </c>
    </row>
    <row r="755" spans="1:20" ht="12.75">
      <c r="A755" s="19">
        <f aca="true" t="shared" si="351" ref="A755:A770">A754+0.4</f>
        <v>432.89999999999986</v>
      </c>
      <c r="B755" s="21">
        <f t="shared" si="348"/>
        <v>508</v>
      </c>
      <c r="C755" s="12">
        <f t="shared" si="349"/>
        <v>7</v>
      </c>
      <c r="D755" s="11" t="s">
        <v>9</v>
      </c>
      <c r="E755" s="13">
        <f t="shared" si="350"/>
        <v>12.899999999999864</v>
      </c>
      <c r="P755" s="19">
        <v>473.2</v>
      </c>
      <c r="Q755" s="21">
        <f t="shared" si="342"/>
        <v>819</v>
      </c>
      <c r="R755" s="12">
        <f t="shared" si="337"/>
        <v>7</v>
      </c>
      <c r="S755" s="11" t="s">
        <v>9</v>
      </c>
      <c r="T755" s="13">
        <f t="shared" si="338"/>
        <v>53.19999999999999</v>
      </c>
    </row>
    <row r="756" spans="1:20" ht="12.75">
      <c r="A756" s="19">
        <f t="shared" si="351"/>
        <v>433.29999999999984</v>
      </c>
      <c r="B756" s="21">
        <f aca="true" t="shared" si="352" ref="B756:B771">B755-1</f>
        <v>507</v>
      </c>
      <c r="C756" s="12">
        <f aca="true" t="shared" si="353" ref="C756:C771">INT(A756/60)</f>
        <v>7</v>
      </c>
      <c r="D756" s="11" t="s">
        <v>9</v>
      </c>
      <c r="E756" s="13">
        <f aca="true" t="shared" si="354" ref="E756:E771">MOD(A756,60)</f>
        <v>13.29999999999984</v>
      </c>
      <c r="P756" s="19">
        <f>P755+0.2</f>
        <v>473.4</v>
      </c>
      <c r="Q756" s="21">
        <f t="shared" si="342"/>
        <v>818</v>
      </c>
      <c r="R756" s="12">
        <f t="shared" si="337"/>
        <v>7</v>
      </c>
      <c r="S756" s="11" t="s">
        <v>9</v>
      </c>
      <c r="T756" s="13">
        <f t="shared" si="338"/>
        <v>53.39999999999998</v>
      </c>
    </row>
    <row r="757" spans="1:20" ht="12.75">
      <c r="A757" s="19">
        <f t="shared" si="351"/>
        <v>433.6999999999998</v>
      </c>
      <c r="B757" s="21">
        <f t="shared" si="352"/>
        <v>506</v>
      </c>
      <c r="C757" s="12">
        <f t="shared" si="353"/>
        <v>7</v>
      </c>
      <c r="D757" s="11" t="s">
        <v>9</v>
      </c>
      <c r="E757" s="13">
        <f t="shared" si="354"/>
        <v>13.699999999999818</v>
      </c>
      <c r="P757" s="19">
        <v>473.8</v>
      </c>
      <c r="Q757" s="21">
        <f t="shared" si="342"/>
        <v>817</v>
      </c>
      <c r="R757" s="12">
        <f t="shared" si="337"/>
        <v>7</v>
      </c>
      <c r="S757" s="11" t="s">
        <v>9</v>
      </c>
      <c r="T757" s="13">
        <f t="shared" si="338"/>
        <v>53.80000000000001</v>
      </c>
    </row>
    <row r="758" spans="1:20" ht="12.75">
      <c r="A758" s="19">
        <v>434</v>
      </c>
      <c r="B758" s="21">
        <f t="shared" si="352"/>
        <v>505</v>
      </c>
      <c r="C758" s="12">
        <f t="shared" si="353"/>
        <v>7</v>
      </c>
      <c r="D758" s="11" t="s">
        <v>9</v>
      </c>
      <c r="E758" s="13">
        <f t="shared" si="354"/>
        <v>14</v>
      </c>
      <c r="P758" s="19">
        <v>474.2</v>
      </c>
      <c r="Q758" s="21">
        <f t="shared" si="342"/>
        <v>816</v>
      </c>
      <c r="R758" s="12">
        <f t="shared" si="337"/>
        <v>7</v>
      </c>
      <c r="S758" s="11" t="s">
        <v>9</v>
      </c>
      <c r="T758" s="13">
        <f t="shared" si="338"/>
        <v>54.19999999999999</v>
      </c>
    </row>
    <row r="759" spans="1:20" ht="12.75">
      <c r="A759" s="19">
        <f t="shared" si="351"/>
        <v>434.4</v>
      </c>
      <c r="B759" s="21">
        <f t="shared" si="352"/>
        <v>504</v>
      </c>
      <c r="C759" s="12">
        <f t="shared" si="353"/>
        <v>7</v>
      </c>
      <c r="D759" s="11" t="s">
        <v>9</v>
      </c>
      <c r="E759" s="13">
        <f t="shared" si="354"/>
        <v>14.399999999999977</v>
      </c>
      <c r="P759" s="19">
        <f>P758+0.2</f>
        <v>474.4</v>
      </c>
      <c r="Q759" s="21">
        <f t="shared" si="342"/>
        <v>815</v>
      </c>
      <c r="R759" s="12">
        <f t="shared" si="337"/>
        <v>7</v>
      </c>
      <c r="S759" s="11" t="s">
        <v>9</v>
      </c>
      <c r="T759" s="13">
        <f t="shared" si="338"/>
        <v>54.39999999999998</v>
      </c>
    </row>
    <row r="760" spans="1:20" ht="12.75">
      <c r="A760" s="19">
        <f t="shared" si="351"/>
        <v>434.79999999999995</v>
      </c>
      <c r="B760" s="21">
        <f t="shared" si="352"/>
        <v>503</v>
      </c>
      <c r="C760" s="12">
        <f t="shared" si="353"/>
        <v>7</v>
      </c>
      <c r="D760" s="11" t="s">
        <v>9</v>
      </c>
      <c r="E760" s="13">
        <f t="shared" si="354"/>
        <v>14.799999999999955</v>
      </c>
      <c r="P760" s="19">
        <v>474.8</v>
      </c>
      <c r="Q760" s="21">
        <f t="shared" si="342"/>
        <v>814</v>
      </c>
      <c r="R760" s="12">
        <f t="shared" si="337"/>
        <v>7</v>
      </c>
      <c r="S760" s="11" t="s">
        <v>9</v>
      </c>
      <c r="T760" s="13">
        <f t="shared" si="338"/>
        <v>54.80000000000001</v>
      </c>
    </row>
    <row r="761" spans="1:20" ht="12.75">
      <c r="A761" s="19">
        <f t="shared" si="351"/>
        <v>435.19999999999993</v>
      </c>
      <c r="B761" s="21">
        <f t="shared" si="352"/>
        <v>502</v>
      </c>
      <c r="C761" s="12">
        <f t="shared" si="353"/>
        <v>7</v>
      </c>
      <c r="D761" s="11" t="s">
        <v>9</v>
      </c>
      <c r="E761" s="13">
        <f t="shared" si="354"/>
        <v>15.199999999999932</v>
      </c>
      <c r="P761" s="19">
        <v>475.2</v>
      </c>
      <c r="Q761" s="21">
        <f t="shared" si="342"/>
        <v>813</v>
      </c>
      <c r="R761" s="12">
        <f t="shared" si="337"/>
        <v>7</v>
      </c>
      <c r="S761" s="11" t="s">
        <v>9</v>
      </c>
      <c r="T761" s="13">
        <f t="shared" si="338"/>
        <v>55.19999999999999</v>
      </c>
    </row>
    <row r="762" spans="1:20" ht="12.75">
      <c r="A762" s="19">
        <f t="shared" si="351"/>
        <v>435.5999999999999</v>
      </c>
      <c r="B762" s="21">
        <f t="shared" si="352"/>
        <v>501</v>
      </c>
      <c r="C762" s="12">
        <f t="shared" si="353"/>
        <v>7</v>
      </c>
      <c r="D762" s="11" t="s">
        <v>9</v>
      </c>
      <c r="E762" s="13">
        <f t="shared" si="354"/>
        <v>15.599999999999909</v>
      </c>
      <c r="P762" s="19">
        <f>P761+0.2</f>
        <v>475.4</v>
      </c>
      <c r="Q762" s="21">
        <f t="shared" si="342"/>
        <v>812</v>
      </c>
      <c r="R762" s="12">
        <f t="shared" si="337"/>
        <v>7</v>
      </c>
      <c r="S762" s="11" t="s">
        <v>9</v>
      </c>
      <c r="T762" s="13">
        <f t="shared" si="338"/>
        <v>55.39999999999998</v>
      </c>
    </row>
    <row r="763" spans="1:20" ht="12.75">
      <c r="A763" s="19">
        <f t="shared" si="351"/>
        <v>435.9999999999999</v>
      </c>
      <c r="B763" s="21">
        <f t="shared" si="352"/>
        <v>500</v>
      </c>
      <c r="C763" s="12">
        <f t="shared" si="353"/>
        <v>7</v>
      </c>
      <c r="D763" s="11" t="s">
        <v>9</v>
      </c>
      <c r="E763" s="13">
        <f t="shared" si="354"/>
        <v>15.999999999999886</v>
      </c>
      <c r="P763" s="19">
        <v>475.8</v>
      </c>
      <c r="Q763" s="21">
        <f t="shared" si="342"/>
        <v>811</v>
      </c>
      <c r="R763" s="12">
        <f t="shared" si="337"/>
        <v>7</v>
      </c>
      <c r="S763" s="11" t="s">
        <v>9</v>
      </c>
      <c r="T763" s="13">
        <f t="shared" si="338"/>
        <v>55.80000000000001</v>
      </c>
    </row>
    <row r="764" spans="1:20" ht="12.75">
      <c r="A764" s="19">
        <f t="shared" si="351"/>
        <v>436.39999999999986</v>
      </c>
      <c r="B764" s="21">
        <f t="shared" si="352"/>
        <v>499</v>
      </c>
      <c r="C764" s="12">
        <f t="shared" si="353"/>
        <v>7</v>
      </c>
      <c r="D764" s="11" t="s">
        <v>9</v>
      </c>
      <c r="E764" s="13">
        <f t="shared" si="354"/>
        <v>16.399999999999864</v>
      </c>
      <c r="P764" s="19">
        <v>476.2</v>
      </c>
      <c r="Q764" s="21">
        <f t="shared" si="342"/>
        <v>810</v>
      </c>
      <c r="R764" s="12">
        <f t="shared" si="337"/>
        <v>7</v>
      </c>
      <c r="S764" s="11" t="s">
        <v>9</v>
      </c>
      <c r="T764" s="13">
        <f t="shared" si="338"/>
        <v>56.19999999999999</v>
      </c>
    </row>
    <row r="765" spans="1:20" ht="12.75">
      <c r="A765" s="19">
        <f t="shared" si="351"/>
        <v>436.79999999999984</v>
      </c>
      <c r="B765" s="21">
        <f t="shared" si="352"/>
        <v>498</v>
      </c>
      <c r="C765" s="12">
        <f t="shared" si="353"/>
        <v>7</v>
      </c>
      <c r="D765" s="11" t="s">
        <v>9</v>
      </c>
      <c r="E765" s="13">
        <f t="shared" si="354"/>
        <v>16.79999999999984</v>
      </c>
      <c r="P765" s="19">
        <f>P764+0.2</f>
        <v>476.4</v>
      </c>
      <c r="Q765" s="21">
        <f t="shared" si="342"/>
        <v>809</v>
      </c>
      <c r="R765" s="12">
        <f t="shared" si="337"/>
        <v>7</v>
      </c>
      <c r="S765" s="11" t="s">
        <v>9</v>
      </c>
      <c r="T765" s="13">
        <f t="shared" si="338"/>
        <v>56.39999999999998</v>
      </c>
    </row>
    <row r="766" spans="1:20" ht="12.75">
      <c r="A766" s="19">
        <f t="shared" si="351"/>
        <v>437.1999999999998</v>
      </c>
      <c r="B766" s="21">
        <f t="shared" si="352"/>
        <v>497</v>
      </c>
      <c r="C766" s="12">
        <f t="shared" si="353"/>
        <v>7</v>
      </c>
      <c r="D766" s="11" t="s">
        <v>9</v>
      </c>
      <c r="E766" s="13">
        <f t="shared" si="354"/>
        <v>17.199999999999818</v>
      </c>
      <c r="P766" s="19">
        <v>476.8</v>
      </c>
      <c r="Q766" s="21">
        <f t="shared" si="342"/>
        <v>808</v>
      </c>
      <c r="R766" s="12">
        <f t="shared" si="337"/>
        <v>7</v>
      </c>
      <c r="S766" s="11" t="s">
        <v>9</v>
      </c>
      <c r="T766" s="13">
        <f t="shared" si="338"/>
        <v>56.80000000000001</v>
      </c>
    </row>
    <row r="767" spans="1:20" ht="12.75">
      <c r="A767" s="19">
        <f t="shared" si="351"/>
        <v>437.5999999999998</v>
      </c>
      <c r="B767" s="21">
        <f t="shared" si="352"/>
        <v>496</v>
      </c>
      <c r="C767" s="12">
        <f t="shared" si="353"/>
        <v>7</v>
      </c>
      <c r="D767" s="11" t="s">
        <v>9</v>
      </c>
      <c r="E767" s="13">
        <f t="shared" si="354"/>
        <v>17.599999999999795</v>
      </c>
      <c r="P767" s="19">
        <v>477.2</v>
      </c>
      <c r="Q767" s="21">
        <f t="shared" si="342"/>
        <v>807</v>
      </c>
      <c r="R767" s="12">
        <f t="shared" si="337"/>
        <v>7</v>
      </c>
      <c r="S767" s="11" t="s">
        <v>9</v>
      </c>
      <c r="T767" s="13">
        <f t="shared" si="338"/>
        <v>57.19999999999999</v>
      </c>
    </row>
    <row r="768" spans="1:20" ht="12.75">
      <c r="A768" s="19">
        <f t="shared" si="351"/>
        <v>437.9999999999998</v>
      </c>
      <c r="B768" s="21">
        <f t="shared" si="352"/>
        <v>495</v>
      </c>
      <c r="C768" s="12">
        <f t="shared" si="353"/>
        <v>7</v>
      </c>
      <c r="D768" s="11" t="s">
        <v>9</v>
      </c>
      <c r="E768" s="13">
        <f t="shared" si="354"/>
        <v>17.999999999999773</v>
      </c>
      <c r="P768" s="19">
        <f>P767+0.2</f>
        <v>477.4</v>
      </c>
      <c r="Q768" s="21">
        <f t="shared" si="342"/>
        <v>806</v>
      </c>
      <c r="R768" s="12">
        <f t="shared" si="337"/>
        <v>7</v>
      </c>
      <c r="S768" s="11" t="s">
        <v>9</v>
      </c>
      <c r="T768" s="13">
        <f t="shared" si="338"/>
        <v>57.39999999999998</v>
      </c>
    </row>
    <row r="769" spans="1:20" ht="12.75">
      <c r="A769" s="19">
        <f t="shared" si="351"/>
        <v>438.39999999999975</v>
      </c>
      <c r="B769" s="21">
        <f t="shared" si="352"/>
        <v>494</v>
      </c>
      <c r="C769" s="12">
        <f t="shared" si="353"/>
        <v>7</v>
      </c>
      <c r="D769" s="11" t="s">
        <v>9</v>
      </c>
      <c r="E769" s="13">
        <f t="shared" si="354"/>
        <v>18.39999999999975</v>
      </c>
      <c r="P769" s="19">
        <v>477.8</v>
      </c>
      <c r="Q769" s="21">
        <f t="shared" si="342"/>
        <v>805</v>
      </c>
      <c r="R769" s="12">
        <f t="shared" si="337"/>
        <v>7</v>
      </c>
      <c r="S769" s="11" t="s">
        <v>9</v>
      </c>
      <c r="T769" s="13">
        <f t="shared" si="338"/>
        <v>57.80000000000001</v>
      </c>
    </row>
    <row r="770" spans="1:20" ht="12.75">
      <c r="A770" s="19">
        <f t="shared" si="351"/>
        <v>438.7999999999997</v>
      </c>
      <c r="B770" s="21">
        <f t="shared" si="352"/>
        <v>493</v>
      </c>
      <c r="C770" s="12">
        <f t="shared" si="353"/>
        <v>7</v>
      </c>
      <c r="D770" s="11" t="s">
        <v>9</v>
      </c>
      <c r="E770" s="13">
        <f t="shared" si="354"/>
        <v>18.799999999999727</v>
      </c>
      <c r="P770" s="19">
        <v>478.2</v>
      </c>
      <c r="Q770" s="21">
        <f t="shared" si="342"/>
        <v>804</v>
      </c>
      <c r="R770" s="12">
        <f aca="true" t="shared" si="355" ref="R770:R833">INT(P770/60)</f>
        <v>7</v>
      </c>
      <c r="S770" s="11" t="s">
        <v>9</v>
      </c>
      <c r="T770" s="13">
        <f aca="true" t="shared" si="356" ref="T770:T833">MOD(P770,60)</f>
        <v>58.19999999999999</v>
      </c>
    </row>
    <row r="771" spans="1:20" ht="12.75">
      <c r="A771" s="19">
        <f aca="true" t="shared" si="357" ref="A771:A786">A770+0.4</f>
        <v>439.1999999999997</v>
      </c>
      <c r="B771" s="21">
        <f t="shared" si="352"/>
        <v>492</v>
      </c>
      <c r="C771" s="12">
        <f t="shared" si="353"/>
        <v>7</v>
      </c>
      <c r="D771" s="11" t="s">
        <v>9</v>
      </c>
      <c r="E771" s="13">
        <f t="shared" si="354"/>
        <v>19.199999999999704</v>
      </c>
      <c r="P771" s="19">
        <f>P770+0.2</f>
        <v>478.4</v>
      </c>
      <c r="Q771" s="21">
        <f t="shared" si="342"/>
        <v>803</v>
      </c>
      <c r="R771" s="12">
        <f t="shared" si="355"/>
        <v>7</v>
      </c>
      <c r="S771" s="11" t="s">
        <v>9</v>
      </c>
      <c r="T771" s="13">
        <f t="shared" si="356"/>
        <v>58.39999999999998</v>
      </c>
    </row>
    <row r="772" spans="1:20" ht="12.75">
      <c r="A772" s="19">
        <f t="shared" si="357"/>
        <v>439.5999999999997</v>
      </c>
      <c r="B772" s="21">
        <f aca="true" t="shared" si="358" ref="B772:B787">B771-1</f>
        <v>491</v>
      </c>
      <c r="C772" s="12">
        <f aca="true" t="shared" si="359" ref="C772:C787">INT(A772/60)</f>
        <v>7</v>
      </c>
      <c r="D772" s="11" t="s">
        <v>9</v>
      </c>
      <c r="E772" s="13">
        <f aca="true" t="shared" si="360" ref="E772:E787">MOD(A772,60)</f>
        <v>19.59999999999968</v>
      </c>
      <c r="P772" s="19">
        <v>478.8</v>
      </c>
      <c r="Q772" s="21">
        <f t="shared" si="342"/>
        <v>802</v>
      </c>
      <c r="R772" s="12">
        <f t="shared" si="355"/>
        <v>7</v>
      </c>
      <c r="S772" s="11" t="s">
        <v>9</v>
      </c>
      <c r="T772" s="13">
        <f t="shared" si="356"/>
        <v>58.80000000000001</v>
      </c>
    </row>
    <row r="773" spans="1:20" ht="12.75">
      <c r="A773" s="19">
        <f t="shared" si="357"/>
        <v>439.99999999999966</v>
      </c>
      <c r="B773" s="21">
        <f t="shared" si="358"/>
        <v>490</v>
      </c>
      <c r="C773" s="12">
        <f t="shared" si="359"/>
        <v>7</v>
      </c>
      <c r="D773" s="11" t="s">
        <v>9</v>
      </c>
      <c r="E773" s="13">
        <f t="shared" si="360"/>
        <v>19.99999999999966</v>
      </c>
      <c r="P773" s="19">
        <v>479.2</v>
      </c>
      <c r="Q773" s="21">
        <f t="shared" si="342"/>
        <v>801</v>
      </c>
      <c r="R773" s="12">
        <f t="shared" si="355"/>
        <v>7</v>
      </c>
      <c r="S773" s="11" t="s">
        <v>9</v>
      </c>
      <c r="T773" s="13">
        <f t="shared" si="356"/>
        <v>59.19999999999999</v>
      </c>
    </row>
    <row r="774" spans="1:20" ht="12.75">
      <c r="A774" s="19">
        <f t="shared" si="357"/>
        <v>440.39999999999964</v>
      </c>
      <c r="B774" s="21">
        <f t="shared" si="358"/>
        <v>489</v>
      </c>
      <c r="C774" s="12">
        <f t="shared" si="359"/>
        <v>7</v>
      </c>
      <c r="D774" s="11" t="s">
        <v>9</v>
      </c>
      <c r="E774" s="13">
        <f t="shared" si="360"/>
        <v>20.399999999999636</v>
      </c>
      <c r="P774" s="19">
        <f>P773+0.2</f>
        <v>479.4</v>
      </c>
      <c r="Q774" s="21">
        <f aca="true" t="shared" si="361" ref="Q774:Q837">Q773-1</f>
        <v>800</v>
      </c>
      <c r="R774" s="12">
        <f t="shared" si="355"/>
        <v>7</v>
      </c>
      <c r="S774" s="11" t="s">
        <v>9</v>
      </c>
      <c r="T774" s="13">
        <f t="shared" si="356"/>
        <v>59.39999999999998</v>
      </c>
    </row>
    <row r="775" spans="1:20" ht="12.75">
      <c r="A775" s="19">
        <f t="shared" si="357"/>
        <v>440.7999999999996</v>
      </c>
      <c r="B775" s="21">
        <f t="shared" si="358"/>
        <v>488</v>
      </c>
      <c r="C775" s="12">
        <f t="shared" si="359"/>
        <v>7</v>
      </c>
      <c r="D775" s="11" t="s">
        <v>9</v>
      </c>
      <c r="E775" s="13">
        <f t="shared" si="360"/>
        <v>20.799999999999613</v>
      </c>
      <c r="P775" s="19">
        <v>479.8</v>
      </c>
      <c r="Q775" s="21">
        <f t="shared" si="361"/>
        <v>799</v>
      </c>
      <c r="R775" s="12">
        <f t="shared" si="355"/>
        <v>7</v>
      </c>
      <c r="S775" s="11" t="s">
        <v>9</v>
      </c>
      <c r="T775" s="13">
        <f t="shared" si="356"/>
        <v>59.80000000000001</v>
      </c>
    </row>
    <row r="776" spans="1:20" ht="12.75">
      <c r="A776" s="19">
        <f t="shared" si="357"/>
        <v>441.1999999999996</v>
      </c>
      <c r="B776" s="21">
        <f t="shared" si="358"/>
        <v>487</v>
      </c>
      <c r="C776" s="12">
        <f t="shared" si="359"/>
        <v>7</v>
      </c>
      <c r="D776" s="11" t="s">
        <v>9</v>
      </c>
      <c r="E776" s="13">
        <f t="shared" si="360"/>
        <v>21.19999999999959</v>
      </c>
      <c r="P776" s="19">
        <v>480.2</v>
      </c>
      <c r="Q776" s="21">
        <f t="shared" si="361"/>
        <v>798</v>
      </c>
      <c r="R776" s="12">
        <f t="shared" si="355"/>
        <v>8</v>
      </c>
      <c r="S776" s="11" t="s">
        <v>9</v>
      </c>
      <c r="T776" s="13">
        <f t="shared" si="356"/>
        <v>0.19999999999998863</v>
      </c>
    </row>
    <row r="777" spans="1:20" ht="12.75">
      <c r="A777" s="19">
        <f t="shared" si="357"/>
        <v>441.59999999999957</v>
      </c>
      <c r="B777" s="21">
        <f t="shared" si="358"/>
        <v>486</v>
      </c>
      <c r="C777" s="12">
        <f t="shared" si="359"/>
        <v>7</v>
      </c>
      <c r="D777" s="11" t="s">
        <v>9</v>
      </c>
      <c r="E777" s="13">
        <f t="shared" si="360"/>
        <v>21.599999999999568</v>
      </c>
      <c r="P777" s="19">
        <f>P776+0.2</f>
        <v>480.4</v>
      </c>
      <c r="Q777" s="21">
        <f t="shared" si="361"/>
        <v>797</v>
      </c>
      <c r="R777" s="12">
        <f t="shared" si="355"/>
        <v>8</v>
      </c>
      <c r="S777" s="11" t="s">
        <v>9</v>
      </c>
      <c r="T777" s="13">
        <f t="shared" si="356"/>
        <v>0.39999999999997726</v>
      </c>
    </row>
    <row r="778" spans="1:20" ht="12.75">
      <c r="A778" s="19">
        <f t="shared" si="357"/>
        <v>441.99999999999955</v>
      </c>
      <c r="B778" s="21">
        <f t="shared" si="358"/>
        <v>485</v>
      </c>
      <c r="C778" s="12">
        <f t="shared" si="359"/>
        <v>7</v>
      </c>
      <c r="D778" s="11" t="s">
        <v>9</v>
      </c>
      <c r="E778" s="13">
        <f t="shared" si="360"/>
        <v>21.999999999999545</v>
      </c>
      <c r="P778" s="19">
        <v>480.8</v>
      </c>
      <c r="Q778" s="21">
        <f t="shared" si="361"/>
        <v>796</v>
      </c>
      <c r="R778" s="12">
        <f t="shared" si="355"/>
        <v>8</v>
      </c>
      <c r="S778" s="11" t="s">
        <v>9</v>
      </c>
      <c r="T778" s="13">
        <f t="shared" si="356"/>
        <v>0.8000000000000114</v>
      </c>
    </row>
    <row r="779" spans="1:20" ht="12.75">
      <c r="A779" s="19">
        <f t="shared" si="357"/>
        <v>442.3999999999995</v>
      </c>
      <c r="B779" s="21">
        <f t="shared" si="358"/>
        <v>484</v>
      </c>
      <c r="C779" s="12">
        <f t="shared" si="359"/>
        <v>7</v>
      </c>
      <c r="D779" s="11" t="s">
        <v>9</v>
      </c>
      <c r="E779" s="13">
        <f t="shared" si="360"/>
        <v>22.399999999999523</v>
      </c>
      <c r="P779" s="19">
        <v>481.2</v>
      </c>
      <c r="Q779" s="21">
        <f t="shared" si="361"/>
        <v>795</v>
      </c>
      <c r="R779" s="12">
        <f t="shared" si="355"/>
        <v>8</v>
      </c>
      <c r="S779" s="11" t="s">
        <v>9</v>
      </c>
      <c r="T779" s="13">
        <f t="shared" si="356"/>
        <v>1.1999999999999886</v>
      </c>
    </row>
    <row r="780" spans="1:20" ht="12.75">
      <c r="A780" s="19">
        <f t="shared" si="357"/>
        <v>442.7999999999995</v>
      </c>
      <c r="B780" s="21">
        <f t="shared" si="358"/>
        <v>483</v>
      </c>
      <c r="C780" s="12">
        <f t="shared" si="359"/>
        <v>7</v>
      </c>
      <c r="D780" s="11" t="s">
        <v>9</v>
      </c>
      <c r="E780" s="13">
        <f t="shared" si="360"/>
        <v>22.7999999999995</v>
      </c>
      <c r="P780" s="19">
        <f>P779+0.4</f>
        <v>481.59999999999997</v>
      </c>
      <c r="Q780" s="21">
        <f t="shared" si="361"/>
        <v>794</v>
      </c>
      <c r="R780" s="12">
        <f t="shared" si="355"/>
        <v>8</v>
      </c>
      <c r="S780" s="11" t="s">
        <v>9</v>
      </c>
      <c r="T780" s="13">
        <f t="shared" si="356"/>
        <v>1.599999999999966</v>
      </c>
    </row>
    <row r="781" spans="1:20" ht="12.75">
      <c r="A781" s="19">
        <f t="shared" si="357"/>
        <v>443.1999999999995</v>
      </c>
      <c r="B781" s="21">
        <f t="shared" si="358"/>
        <v>482</v>
      </c>
      <c r="C781" s="12">
        <f t="shared" si="359"/>
        <v>7</v>
      </c>
      <c r="D781" s="11" t="s">
        <v>9</v>
      </c>
      <c r="E781" s="13">
        <f t="shared" si="360"/>
        <v>23.199999999999477</v>
      </c>
      <c r="P781" s="19">
        <v>481.8</v>
      </c>
      <c r="Q781" s="21">
        <f t="shared" si="361"/>
        <v>793</v>
      </c>
      <c r="R781" s="12">
        <f t="shared" si="355"/>
        <v>8</v>
      </c>
      <c r="S781" s="11" t="s">
        <v>9</v>
      </c>
      <c r="T781" s="13">
        <f t="shared" si="356"/>
        <v>1.8000000000000114</v>
      </c>
    </row>
    <row r="782" spans="1:20" ht="12.75">
      <c r="A782" s="19">
        <f t="shared" si="357"/>
        <v>443.59999999999945</v>
      </c>
      <c r="B782" s="21">
        <f t="shared" si="358"/>
        <v>481</v>
      </c>
      <c r="C782" s="12">
        <f t="shared" si="359"/>
        <v>7</v>
      </c>
      <c r="D782" s="11" t="s">
        <v>9</v>
      </c>
      <c r="E782" s="13">
        <f t="shared" si="360"/>
        <v>23.599999999999454</v>
      </c>
      <c r="P782" s="19">
        <f aca="true" t="shared" si="362" ref="P782:P843">P781+0.4</f>
        <v>482.2</v>
      </c>
      <c r="Q782" s="21">
        <f t="shared" si="361"/>
        <v>792</v>
      </c>
      <c r="R782" s="12">
        <f t="shared" si="355"/>
        <v>8</v>
      </c>
      <c r="S782" s="11" t="s">
        <v>9</v>
      </c>
      <c r="T782" s="13">
        <f t="shared" si="356"/>
        <v>2.1999999999999886</v>
      </c>
    </row>
    <row r="783" spans="1:20" ht="12.75">
      <c r="A783" s="19">
        <f t="shared" si="357"/>
        <v>443.99999999999943</v>
      </c>
      <c r="B783" s="21">
        <f t="shared" si="358"/>
        <v>480</v>
      </c>
      <c r="C783" s="12">
        <f t="shared" si="359"/>
        <v>7</v>
      </c>
      <c r="D783" s="11" t="s">
        <v>9</v>
      </c>
      <c r="E783" s="13">
        <f t="shared" si="360"/>
        <v>23.99999999999943</v>
      </c>
      <c r="P783" s="19">
        <f t="shared" si="362"/>
        <v>482.59999999999997</v>
      </c>
      <c r="Q783" s="21">
        <f t="shared" si="361"/>
        <v>791</v>
      </c>
      <c r="R783" s="12">
        <f t="shared" si="355"/>
        <v>8</v>
      </c>
      <c r="S783" s="11" t="s">
        <v>9</v>
      </c>
      <c r="T783" s="13">
        <f t="shared" si="356"/>
        <v>2.599999999999966</v>
      </c>
    </row>
    <row r="784" spans="1:20" ht="12.75">
      <c r="A784" s="19">
        <f t="shared" si="357"/>
        <v>444.3999999999994</v>
      </c>
      <c r="B784" s="21">
        <f t="shared" si="358"/>
        <v>479</v>
      </c>
      <c r="C784" s="12">
        <f t="shared" si="359"/>
        <v>7</v>
      </c>
      <c r="D784" s="11" t="s">
        <v>9</v>
      </c>
      <c r="E784" s="13">
        <f t="shared" si="360"/>
        <v>24.39999999999941</v>
      </c>
      <c r="P784" s="19">
        <v>482.8</v>
      </c>
      <c r="Q784" s="21">
        <f t="shared" si="361"/>
        <v>790</v>
      </c>
      <c r="R784" s="12">
        <f t="shared" si="355"/>
        <v>8</v>
      </c>
      <c r="S784" s="11" t="s">
        <v>9</v>
      </c>
      <c r="T784" s="13">
        <f t="shared" si="356"/>
        <v>2.8000000000000114</v>
      </c>
    </row>
    <row r="785" spans="1:20" ht="12.75">
      <c r="A785" s="19">
        <f t="shared" si="357"/>
        <v>444.7999999999994</v>
      </c>
      <c r="B785" s="21">
        <f t="shared" si="358"/>
        <v>478</v>
      </c>
      <c r="C785" s="12">
        <f t="shared" si="359"/>
        <v>7</v>
      </c>
      <c r="D785" s="11" t="s">
        <v>9</v>
      </c>
      <c r="E785" s="13">
        <f t="shared" si="360"/>
        <v>24.799999999999386</v>
      </c>
      <c r="P785" s="19">
        <f t="shared" si="362"/>
        <v>483.2</v>
      </c>
      <c r="Q785" s="21">
        <f t="shared" si="361"/>
        <v>789</v>
      </c>
      <c r="R785" s="12">
        <f t="shared" si="355"/>
        <v>8</v>
      </c>
      <c r="S785" s="11" t="s">
        <v>9</v>
      </c>
      <c r="T785" s="13">
        <f t="shared" si="356"/>
        <v>3.1999999999999886</v>
      </c>
    </row>
    <row r="786" spans="1:20" ht="12.75">
      <c r="A786" s="19">
        <f t="shared" si="357"/>
        <v>445.19999999999936</v>
      </c>
      <c r="B786" s="21">
        <f t="shared" si="358"/>
        <v>477</v>
      </c>
      <c r="C786" s="12">
        <f t="shared" si="359"/>
        <v>7</v>
      </c>
      <c r="D786" s="11" t="s">
        <v>9</v>
      </c>
      <c r="E786" s="13">
        <f t="shared" si="360"/>
        <v>25.199999999999363</v>
      </c>
      <c r="P786" s="19">
        <f t="shared" si="362"/>
        <v>483.59999999999997</v>
      </c>
      <c r="Q786" s="21">
        <f t="shared" si="361"/>
        <v>788</v>
      </c>
      <c r="R786" s="12">
        <f t="shared" si="355"/>
        <v>8</v>
      </c>
      <c r="S786" s="11" t="s">
        <v>9</v>
      </c>
      <c r="T786" s="13">
        <f t="shared" si="356"/>
        <v>3.599999999999966</v>
      </c>
    </row>
    <row r="787" spans="1:20" ht="12.75">
      <c r="A787" s="19">
        <f aca="true" t="shared" si="363" ref="A787:A802">A786+0.4</f>
        <v>445.59999999999934</v>
      </c>
      <c r="B787" s="21">
        <f t="shared" si="358"/>
        <v>476</v>
      </c>
      <c r="C787" s="12">
        <f t="shared" si="359"/>
        <v>7</v>
      </c>
      <c r="D787" s="11" t="s">
        <v>9</v>
      </c>
      <c r="E787" s="13">
        <f t="shared" si="360"/>
        <v>25.59999999999934</v>
      </c>
      <c r="P787" s="19">
        <v>483.8</v>
      </c>
      <c r="Q787" s="21">
        <f t="shared" si="361"/>
        <v>787</v>
      </c>
      <c r="R787" s="12">
        <f t="shared" si="355"/>
        <v>8</v>
      </c>
      <c r="S787" s="11" t="s">
        <v>9</v>
      </c>
      <c r="T787" s="13">
        <f t="shared" si="356"/>
        <v>3.8000000000000114</v>
      </c>
    </row>
    <row r="788" spans="1:20" ht="12.75">
      <c r="A788" s="19">
        <f t="shared" si="363"/>
        <v>445.9999999999993</v>
      </c>
      <c r="B788" s="21">
        <f aca="true" t="shared" si="364" ref="B788:B803">B787-1</f>
        <v>475</v>
      </c>
      <c r="C788" s="12">
        <f aca="true" t="shared" si="365" ref="C788:C803">INT(A788/60)</f>
        <v>7</v>
      </c>
      <c r="D788" s="11" t="s">
        <v>9</v>
      </c>
      <c r="E788" s="13">
        <f aca="true" t="shared" si="366" ref="E788:E803">MOD(A788,60)</f>
        <v>25.999999999999318</v>
      </c>
      <c r="P788" s="19">
        <f t="shared" si="362"/>
        <v>484.2</v>
      </c>
      <c r="Q788" s="21">
        <f t="shared" si="361"/>
        <v>786</v>
      </c>
      <c r="R788" s="12">
        <f t="shared" si="355"/>
        <v>8</v>
      </c>
      <c r="S788" s="11" t="s">
        <v>9</v>
      </c>
      <c r="T788" s="13">
        <f t="shared" si="356"/>
        <v>4.199999999999989</v>
      </c>
    </row>
    <row r="789" spans="1:20" ht="12.75">
      <c r="A789" s="19">
        <v>446.5</v>
      </c>
      <c r="B789" s="21">
        <f t="shared" si="364"/>
        <v>474</v>
      </c>
      <c r="C789" s="12">
        <f t="shared" si="365"/>
        <v>7</v>
      </c>
      <c r="D789" s="11" t="s">
        <v>9</v>
      </c>
      <c r="E789" s="13">
        <f t="shared" si="366"/>
        <v>26.5</v>
      </c>
      <c r="P789" s="19">
        <f t="shared" si="362"/>
        <v>484.59999999999997</v>
      </c>
      <c r="Q789" s="21">
        <f t="shared" si="361"/>
        <v>785</v>
      </c>
      <c r="R789" s="12">
        <f t="shared" si="355"/>
        <v>8</v>
      </c>
      <c r="S789" s="11" t="s">
        <v>9</v>
      </c>
      <c r="T789" s="13">
        <f t="shared" si="356"/>
        <v>4.599999999999966</v>
      </c>
    </row>
    <row r="790" spans="1:20" ht="12.75">
      <c r="A790" s="19">
        <f t="shared" si="363"/>
        <v>446.9</v>
      </c>
      <c r="B790" s="21">
        <f t="shared" si="364"/>
        <v>473</v>
      </c>
      <c r="C790" s="12">
        <f t="shared" si="365"/>
        <v>7</v>
      </c>
      <c r="D790" s="11" t="s">
        <v>9</v>
      </c>
      <c r="E790" s="13">
        <f t="shared" si="366"/>
        <v>26.899999999999977</v>
      </c>
      <c r="P790" s="19">
        <f t="shared" si="362"/>
        <v>484.99999999999994</v>
      </c>
      <c r="Q790" s="21">
        <f t="shared" si="361"/>
        <v>784</v>
      </c>
      <c r="R790" s="12">
        <f t="shared" si="355"/>
        <v>8</v>
      </c>
      <c r="S790" s="11" t="s">
        <v>9</v>
      </c>
      <c r="T790" s="13">
        <f t="shared" si="356"/>
        <v>4.999999999999943</v>
      </c>
    </row>
    <row r="791" spans="1:20" ht="12.75">
      <c r="A791" s="19">
        <f t="shared" si="363"/>
        <v>447.29999999999995</v>
      </c>
      <c r="B791" s="21">
        <f t="shared" si="364"/>
        <v>472</v>
      </c>
      <c r="C791" s="12">
        <f t="shared" si="365"/>
        <v>7</v>
      </c>
      <c r="D791" s="11" t="s">
        <v>9</v>
      </c>
      <c r="E791" s="13">
        <f t="shared" si="366"/>
        <v>27.299999999999955</v>
      </c>
      <c r="P791" s="19">
        <v>485.2</v>
      </c>
      <c r="Q791" s="21">
        <f t="shared" si="361"/>
        <v>783</v>
      </c>
      <c r="R791" s="12">
        <f t="shared" si="355"/>
        <v>8</v>
      </c>
      <c r="S791" s="11" t="s">
        <v>9</v>
      </c>
      <c r="T791" s="13">
        <f t="shared" si="356"/>
        <v>5.199999999999989</v>
      </c>
    </row>
    <row r="792" spans="1:20" ht="12.75">
      <c r="A792" s="19">
        <f t="shared" si="363"/>
        <v>447.69999999999993</v>
      </c>
      <c r="B792" s="21">
        <f t="shared" si="364"/>
        <v>471</v>
      </c>
      <c r="C792" s="12">
        <f t="shared" si="365"/>
        <v>7</v>
      </c>
      <c r="D792" s="11" t="s">
        <v>9</v>
      </c>
      <c r="E792" s="13">
        <f t="shared" si="366"/>
        <v>27.699999999999932</v>
      </c>
      <c r="P792" s="19">
        <f t="shared" si="362"/>
        <v>485.59999999999997</v>
      </c>
      <c r="Q792" s="21">
        <f t="shared" si="361"/>
        <v>782</v>
      </c>
      <c r="R792" s="12">
        <f t="shared" si="355"/>
        <v>8</v>
      </c>
      <c r="S792" s="11" t="s">
        <v>9</v>
      </c>
      <c r="T792" s="13">
        <f t="shared" si="356"/>
        <v>5.599999999999966</v>
      </c>
    </row>
    <row r="793" spans="1:20" ht="12.75">
      <c r="A793" s="19">
        <f t="shared" si="363"/>
        <v>448.0999999999999</v>
      </c>
      <c r="B793" s="21">
        <f t="shared" si="364"/>
        <v>470</v>
      </c>
      <c r="C793" s="12">
        <f t="shared" si="365"/>
        <v>7</v>
      </c>
      <c r="D793" s="11" t="s">
        <v>9</v>
      </c>
      <c r="E793" s="13">
        <f t="shared" si="366"/>
        <v>28.09999999999991</v>
      </c>
      <c r="P793" s="19">
        <f t="shared" si="362"/>
        <v>485.99999999999994</v>
      </c>
      <c r="Q793" s="21">
        <f t="shared" si="361"/>
        <v>781</v>
      </c>
      <c r="R793" s="12">
        <f t="shared" si="355"/>
        <v>8</v>
      </c>
      <c r="S793" s="11" t="s">
        <v>9</v>
      </c>
      <c r="T793" s="13">
        <f t="shared" si="356"/>
        <v>5.999999999999943</v>
      </c>
    </row>
    <row r="794" spans="1:20" ht="12.75">
      <c r="A794" s="19">
        <f t="shared" si="363"/>
        <v>448.4999999999999</v>
      </c>
      <c r="B794" s="21">
        <f t="shared" si="364"/>
        <v>469</v>
      </c>
      <c r="C794" s="12">
        <f t="shared" si="365"/>
        <v>7</v>
      </c>
      <c r="D794" s="11" t="s">
        <v>9</v>
      </c>
      <c r="E794" s="13">
        <f t="shared" si="366"/>
        <v>28.499999999999886</v>
      </c>
      <c r="P794" s="19">
        <f t="shared" si="362"/>
        <v>486.3999999999999</v>
      </c>
      <c r="Q794" s="21">
        <f t="shared" si="361"/>
        <v>780</v>
      </c>
      <c r="R794" s="12">
        <f t="shared" si="355"/>
        <v>8</v>
      </c>
      <c r="S794" s="11" t="s">
        <v>9</v>
      </c>
      <c r="T794" s="13">
        <f t="shared" si="356"/>
        <v>6.39999999999992</v>
      </c>
    </row>
    <row r="795" spans="1:20" ht="12.75">
      <c r="A795" s="19">
        <f t="shared" si="363"/>
        <v>448.89999999999986</v>
      </c>
      <c r="B795" s="21">
        <f t="shared" si="364"/>
        <v>468</v>
      </c>
      <c r="C795" s="12">
        <f t="shared" si="365"/>
        <v>7</v>
      </c>
      <c r="D795" s="11" t="s">
        <v>9</v>
      </c>
      <c r="E795" s="13">
        <f t="shared" si="366"/>
        <v>28.899999999999864</v>
      </c>
      <c r="P795" s="19">
        <v>486.6</v>
      </c>
      <c r="Q795" s="21">
        <f t="shared" si="361"/>
        <v>779</v>
      </c>
      <c r="R795" s="12">
        <f t="shared" si="355"/>
        <v>8</v>
      </c>
      <c r="S795" s="11" t="s">
        <v>9</v>
      </c>
      <c r="T795" s="13">
        <f t="shared" si="356"/>
        <v>6.600000000000023</v>
      </c>
    </row>
    <row r="796" spans="1:20" ht="12.75">
      <c r="A796" s="19">
        <v>449.4</v>
      </c>
      <c r="B796" s="21">
        <f t="shared" si="364"/>
        <v>467</v>
      </c>
      <c r="C796" s="12">
        <f t="shared" si="365"/>
        <v>7</v>
      </c>
      <c r="D796" s="11" t="s">
        <v>9</v>
      </c>
      <c r="E796" s="13">
        <f t="shared" si="366"/>
        <v>29.399999999999977</v>
      </c>
      <c r="P796" s="19">
        <f t="shared" si="362"/>
        <v>487</v>
      </c>
      <c r="Q796" s="21">
        <f t="shared" si="361"/>
        <v>778</v>
      </c>
      <c r="R796" s="12">
        <f t="shared" si="355"/>
        <v>8</v>
      </c>
      <c r="S796" s="11" t="s">
        <v>9</v>
      </c>
      <c r="T796" s="13">
        <f t="shared" si="356"/>
        <v>7</v>
      </c>
    </row>
    <row r="797" spans="1:20" ht="12.75">
      <c r="A797" s="19">
        <f t="shared" si="363"/>
        <v>449.79999999999995</v>
      </c>
      <c r="B797" s="21">
        <f t="shared" si="364"/>
        <v>466</v>
      </c>
      <c r="C797" s="12">
        <f t="shared" si="365"/>
        <v>7</v>
      </c>
      <c r="D797" s="11" t="s">
        <v>9</v>
      </c>
      <c r="E797" s="13">
        <f t="shared" si="366"/>
        <v>29.799999999999955</v>
      </c>
      <c r="P797" s="19">
        <f t="shared" si="362"/>
        <v>487.4</v>
      </c>
      <c r="Q797" s="21">
        <f t="shared" si="361"/>
        <v>777</v>
      </c>
      <c r="R797" s="12">
        <f t="shared" si="355"/>
        <v>8</v>
      </c>
      <c r="S797" s="11" t="s">
        <v>9</v>
      </c>
      <c r="T797" s="13">
        <f t="shared" si="356"/>
        <v>7.399999999999977</v>
      </c>
    </row>
    <row r="798" spans="1:20" ht="12.75">
      <c r="A798" s="19">
        <f t="shared" si="363"/>
        <v>450.19999999999993</v>
      </c>
      <c r="B798" s="21">
        <f t="shared" si="364"/>
        <v>465</v>
      </c>
      <c r="C798" s="12">
        <f t="shared" si="365"/>
        <v>7</v>
      </c>
      <c r="D798" s="11" t="s">
        <v>9</v>
      </c>
      <c r="E798" s="13">
        <f t="shared" si="366"/>
        <v>30.199999999999932</v>
      </c>
      <c r="P798" s="19">
        <f t="shared" si="362"/>
        <v>487.79999999999995</v>
      </c>
      <c r="Q798" s="21">
        <f t="shared" si="361"/>
        <v>776</v>
      </c>
      <c r="R798" s="12">
        <f t="shared" si="355"/>
        <v>8</v>
      </c>
      <c r="S798" s="11" t="s">
        <v>9</v>
      </c>
      <c r="T798" s="13">
        <f t="shared" si="356"/>
        <v>7.7999999999999545</v>
      </c>
    </row>
    <row r="799" spans="1:20" ht="12.75">
      <c r="A799" s="19">
        <f t="shared" si="363"/>
        <v>450.5999999999999</v>
      </c>
      <c r="B799" s="21">
        <f t="shared" si="364"/>
        <v>464</v>
      </c>
      <c r="C799" s="12">
        <f t="shared" si="365"/>
        <v>7</v>
      </c>
      <c r="D799" s="11" t="s">
        <v>9</v>
      </c>
      <c r="E799" s="13">
        <f t="shared" si="366"/>
        <v>30.59999999999991</v>
      </c>
      <c r="P799" s="19">
        <v>488</v>
      </c>
      <c r="Q799" s="21">
        <f t="shared" si="361"/>
        <v>775</v>
      </c>
      <c r="R799" s="12">
        <f t="shared" si="355"/>
        <v>8</v>
      </c>
      <c r="S799" s="11" t="s">
        <v>9</v>
      </c>
      <c r="T799" s="13">
        <f t="shared" si="356"/>
        <v>8</v>
      </c>
    </row>
    <row r="800" spans="1:20" ht="12.75">
      <c r="A800" s="19">
        <f t="shared" si="363"/>
        <v>450.9999999999999</v>
      </c>
      <c r="B800" s="21">
        <f t="shared" si="364"/>
        <v>463</v>
      </c>
      <c r="C800" s="12">
        <f t="shared" si="365"/>
        <v>7</v>
      </c>
      <c r="D800" s="11" t="s">
        <v>9</v>
      </c>
      <c r="E800" s="13">
        <f t="shared" si="366"/>
        <v>30.999999999999886</v>
      </c>
      <c r="P800" s="19">
        <f t="shared" si="362"/>
        <v>488.4</v>
      </c>
      <c r="Q800" s="21">
        <f t="shared" si="361"/>
        <v>774</v>
      </c>
      <c r="R800" s="12">
        <f t="shared" si="355"/>
        <v>8</v>
      </c>
      <c r="S800" s="11" t="s">
        <v>9</v>
      </c>
      <c r="T800" s="13">
        <f t="shared" si="356"/>
        <v>8.399999999999977</v>
      </c>
    </row>
    <row r="801" spans="1:20" ht="12.75">
      <c r="A801" s="19">
        <v>451.5</v>
      </c>
      <c r="B801" s="21">
        <f t="shared" si="364"/>
        <v>462</v>
      </c>
      <c r="C801" s="12">
        <f t="shared" si="365"/>
        <v>7</v>
      </c>
      <c r="D801" s="11" t="s">
        <v>9</v>
      </c>
      <c r="E801" s="13">
        <f t="shared" si="366"/>
        <v>31.5</v>
      </c>
      <c r="P801" s="19">
        <f t="shared" si="362"/>
        <v>488.79999999999995</v>
      </c>
      <c r="Q801" s="21">
        <f t="shared" si="361"/>
        <v>773</v>
      </c>
      <c r="R801" s="12">
        <f t="shared" si="355"/>
        <v>8</v>
      </c>
      <c r="S801" s="11" t="s">
        <v>9</v>
      </c>
      <c r="T801" s="13">
        <f t="shared" si="356"/>
        <v>8.799999999999955</v>
      </c>
    </row>
    <row r="802" spans="1:20" ht="12.75">
      <c r="A802" s="19">
        <f t="shared" si="363"/>
        <v>451.9</v>
      </c>
      <c r="B802" s="21">
        <f t="shared" si="364"/>
        <v>461</v>
      </c>
      <c r="C802" s="12">
        <f t="shared" si="365"/>
        <v>7</v>
      </c>
      <c r="D802" s="11" t="s">
        <v>9</v>
      </c>
      <c r="E802" s="13">
        <f t="shared" si="366"/>
        <v>31.899999999999977</v>
      </c>
      <c r="P802" s="19">
        <f t="shared" si="362"/>
        <v>489.19999999999993</v>
      </c>
      <c r="Q802" s="21">
        <f t="shared" si="361"/>
        <v>772</v>
      </c>
      <c r="R802" s="12">
        <f t="shared" si="355"/>
        <v>8</v>
      </c>
      <c r="S802" s="11" t="s">
        <v>9</v>
      </c>
      <c r="T802" s="13">
        <f t="shared" si="356"/>
        <v>9.199999999999932</v>
      </c>
    </row>
    <row r="803" spans="1:20" ht="12.75">
      <c r="A803" s="19">
        <f aca="true" t="shared" si="367" ref="A803:A818">A802+0.4</f>
        <v>452.29999999999995</v>
      </c>
      <c r="B803" s="21">
        <f t="shared" si="364"/>
        <v>460</v>
      </c>
      <c r="C803" s="12">
        <f t="shared" si="365"/>
        <v>7</v>
      </c>
      <c r="D803" s="11" t="s">
        <v>9</v>
      </c>
      <c r="E803" s="13">
        <f t="shared" si="366"/>
        <v>32.299999999999955</v>
      </c>
      <c r="P803" s="19">
        <v>489.4</v>
      </c>
      <c r="Q803" s="21">
        <f t="shared" si="361"/>
        <v>771</v>
      </c>
      <c r="R803" s="12">
        <f t="shared" si="355"/>
        <v>8</v>
      </c>
      <c r="S803" s="11" t="s">
        <v>9</v>
      </c>
      <c r="T803" s="13">
        <f t="shared" si="356"/>
        <v>9.399999999999977</v>
      </c>
    </row>
    <row r="804" spans="1:20" ht="12.75">
      <c r="A804" s="19">
        <f t="shared" si="367"/>
        <v>452.69999999999993</v>
      </c>
      <c r="B804" s="21">
        <f aca="true" t="shared" si="368" ref="B804:B819">B803-1</f>
        <v>459</v>
      </c>
      <c r="C804" s="12">
        <f aca="true" t="shared" si="369" ref="C804:C819">INT(A804/60)</f>
        <v>7</v>
      </c>
      <c r="D804" s="11" t="s">
        <v>9</v>
      </c>
      <c r="E804" s="13">
        <f aca="true" t="shared" si="370" ref="E804:E819">MOD(A804,60)</f>
        <v>32.69999999999993</v>
      </c>
      <c r="P804" s="19">
        <f t="shared" si="362"/>
        <v>489.79999999999995</v>
      </c>
      <c r="Q804" s="21">
        <f t="shared" si="361"/>
        <v>770</v>
      </c>
      <c r="R804" s="12">
        <f t="shared" si="355"/>
        <v>8</v>
      </c>
      <c r="S804" s="11" t="s">
        <v>9</v>
      </c>
      <c r="T804" s="13">
        <f t="shared" si="356"/>
        <v>9.799999999999955</v>
      </c>
    </row>
    <row r="805" spans="1:20" ht="12.75">
      <c r="A805" s="19">
        <f t="shared" si="367"/>
        <v>453.0999999999999</v>
      </c>
      <c r="B805" s="21">
        <f t="shared" si="368"/>
        <v>458</v>
      </c>
      <c r="C805" s="12">
        <f t="shared" si="369"/>
        <v>7</v>
      </c>
      <c r="D805" s="11" t="s">
        <v>9</v>
      </c>
      <c r="E805" s="13">
        <f t="shared" si="370"/>
        <v>33.09999999999991</v>
      </c>
      <c r="P805" s="19">
        <f t="shared" si="362"/>
        <v>490.19999999999993</v>
      </c>
      <c r="Q805" s="21">
        <f t="shared" si="361"/>
        <v>769</v>
      </c>
      <c r="R805" s="12">
        <f t="shared" si="355"/>
        <v>8</v>
      </c>
      <c r="S805" s="11" t="s">
        <v>9</v>
      </c>
      <c r="T805" s="13">
        <f t="shared" si="356"/>
        <v>10.199999999999932</v>
      </c>
    </row>
    <row r="806" spans="1:20" ht="12.75">
      <c r="A806" s="19">
        <v>453.6</v>
      </c>
      <c r="B806" s="21">
        <f t="shared" si="368"/>
        <v>457</v>
      </c>
      <c r="C806" s="12">
        <f t="shared" si="369"/>
        <v>7</v>
      </c>
      <c r="D806" s="11" t="s">
        <v>9</v>
      </c>
      <c r="E806" s="13">
        <f t="shared" si="370"/>
        <v>33.60000000000002</v>
      </c>
      <c r="P806" s="19">
        <v>490.4</v>
      </c>
      <c r="Q806" s="21">
        <f t="shared" si="361"/>
        <v>768</v>
      </c>
      <c r="R806" s="12">
        <f t="shared" si="355"/>
        <v>8</v>
      </c>
      <c r="S806" s="11" t="s">
        <v>9</v>
      </c>
      <c r="T806" s="13">
        <f t="shared" si="356"/>
        <v>10.399999999999977</v>
      </c>
    </row>
    <row r="807" spans="1:20" ht="12.75">
      <c r="A807" s="19">
        <f t="shared" si="367"/>
        <v>454</v>
      </c>
      <c r="B807" s="21">
        <f t="shared" si="368"/>
        <v>456</v>
      </c>
      <c r="C807" s="12">
        <f t="shared" si="369"/>
        <v>7</v>
      </c>
      <c r="D807" s="11" t="s">
        <v>9</v>
      </c>
      <c r="E807" s="13">
        <f t="shared" si="370"/>
        <v>34</v>
      </c>
      <c r="P807" s="19">
        <f t="shared" si="362"/>
        <v>490.79999999999995</v>
      </c>
      <c r="Q807" s="21">
        <f t="shared" si="361"/>
        <v>767</v>
      </c>
      <c r="R807" s="12">
        <f t="shared" si="355"/>
        <v>8</v>
      </c>
      <c r="S807" s="11" t="s">
        <v>9</v>
      </c>
      <c r="T807" s="13">
        <f t="shared" si="356"/>
        <v>10.799999999999955</v>
      </c>
    </row>
    <row r="808" spans="1:20" ht="12.75">
      <c r="A808" s="19">
        <f t="shared" si="367"/>
        <v>454.4</v>
      </c>
      <c r="B808" s="21">
        <f t="shared" si="368"/>
        <v>455</v>
      </c>
      <c r="C808" s="12">
        <f t="shared" si="369"/>
        <v>7</v>
      </c>
      <c r="D808" s="11" t="s">
        <v>9</v>
      </c>
      <c r="E808" s="13">
        <f t="shared" si="370"/>
        <v>34.39999999999998</v>
      </c>
      <c r="P808" s="19">
        <f t="shared" si="362"/>
        <v>491.19999999999993</v>
      </c>
      <c r="Q808" s="21">
        <f t="shared" si="361"/>
        <v>766</v>
      </c>
      <c r="R808" s="12">
        <f t="shared" si="355"/>
        <v>8</v>
      </c>
      <c r="S808" s="11" t="s">
        <v>9</v>
      </c>
      <c r="T808" s="13">
        <f t="shared" si="356"/>
        <v>11.199999999999932</v>
      </c>
    </row>
    <row r="809" spans="1:20" ht="12.75">
      <c r="A809" s="19">
        <v>454.9</v>
      </c>
      <c r="B809" s="21">
        <f t="shared" si="368"/>
        <v>454</v>
      </c>
      <c r="C809" s="12">
        <f t="shared" si="369"/>
        <v>7</v>
      </c>
      <c r="D809" s="11" t="s">
        <v>9</v>
      </c>
      <c r="E809" s="13">
        <f t="shared" si="370"/>
        <v>34.89999999999998</v>
      </c>
      <c r="P809" s="19">
        <f t="shared" si="362"/>
        <v>491.5999999999999</v>
      </c>
      <c r="Q809" s="21">
        <f t="shared" si="361"/>
        <v>765</v>
      </c>
      <c r="R809" s="12">
        <f t="shared" si="355"/>
        <v>8</v>
      </c>
      <c r="S809" s="11" t="s">
        <v>9</v>
      </c>
      <c r="T809" s="13">
        <f t="shared" si="356"/>
        <v>11.599999999999909</v>
      </c>
    </row>
    <row r="810" spans="1:20" ht="12.75">
      <c r="A810" s="19">
        <f t="shared" si="367"/>
        <v>455.29999999999995</v>
      </c>
      <c r="B810" s="21">
        <f t="shared" si="368"/>
        <v>453</v>
      </c>
      <c r="C810" s="12">
        <f t="shared" si="369"/>
        <v>7</v>
      </c>
      <c r="D810" s="11" t="s">
        <v>9</v>
      </c>
      <c r="E810" s="13">
        <f t="shared" si="370"/>
        <v>35.299999999999955</v>
      </c>
      <c r="P810" s="19">
        <f t="shared" si="362"/>
        <v>491.9999999999999</v>
      </c>
      <c r="Q810" s="21">
        <f t="shared" si="361"/>
        <v>764</v>
      </c>
      <c r="R810" s="12">
        <f t="shared" si="355"/>
        <v>8</v>
      </c>
      <c r="S810" s="11" t="s">
        <v>9</v>
      </c>
      <c r="T810" s="13">
        <f t="shared" si="356"/>
        <v>11.999999999999886</v>
      </c>
    </row>
    <row r="811" spans="1:20" ht="12.75">
      <c r="A811" s="19">
        <f t="shared" si="367"/>
        <v>455.69999999999993</v>
      </c>
      <c r="B811" s="21">
        <f t="shared" si="368"/>
        <v>452</v>
      </c>
      <c r="C811" s="12">
        <f t="shared" si="369"/>
        <v>7</v>
      </c>
      <c r="D811" s="11" t="s">
        <v>9</v>
      </c>
      <c r="E811" s="13">
        <f t="shared" si="370"/>
        <v>35.69999999999993</v>
      </c>
      <c r="P811" s="19">
        <v>492.2</v>
      </c>
      <c r="Q811" s="21">
        <f t="shared" si="361"/>
        <v>763</v>
      </c>
      <c r="R811" s="12">
        <f t="shared" si="355"/>
        <v>8</v>
      </c>
      <c r="S811" s="11" t="s">
        <v>9</v>
      </c>
      <c r="T811" s="13">
        <f t="shared" si="356"/>
        <v>12.199999999999989</v>
      </c>
    </row>
    <row r="812" spans="1:20" ht="12.75">
      <c r="A812" s="19">
        <f t="shared" si="367"/>
        <v>456.0999999999999</v>
      </c>
      <c r="B812" s="21">
        <f t="shared" si="368"/>
        <v>451</v>
      </c>
      <c r="C812" s="12">
        <f t="shared" si="369"/>
        <v>7</v>
      </c>
      <c r="D812" s="11" t="s">
        <v>9</v>
      </c>
      <c r="E812" s="13">
        <f t="shared" si="370"/>
        <v>36.09999999999991</v>
      </c>
      <c r="P812" s="19">
        <f t="shared" si="362"/>
        <v>492.59999999999997</v>
      </c>
      <c r="Q812" s="21">
        <f t="shared" si="361"/>
        <v>762</v>
      </c>
      <c r="R812" s="12">
        <f t="shared" si="355"/>
        <v>8</v>
      </c>
      <c r="S812" s="11" t="s">
        <v>9</v>
      </c>
      <c r="T812" s="13">
        <f t="shared" si="356"/>
        <v>12.599999999999966</v>
      </c>
    </row>
    <row r="813" spans="1:20" ht="12.75">
      <c r="A813" s="19">
        <v>456.6</v>
      </c>
      <c r="B813" s="21">
        <f t="shared" si="368"/>
        <v>450</v>
      </c>
      <c r="C813" s="12">
        <f t="shared" si="369"/>
        <v>7</v>
      </c>
      <c r="D813" s="11" t="s">
        <v>9</v>
      </c>
      <c r="E813" s="13">
        <f t="shared" si="370"/>
        <v>36.60000000000002</v>
      </c>
      <c r="P813" s="19">
        <f t="shared" si="362"/>
        <v>492.99999999999994</v>
      </c>
      <c r="Q813" s="21">
        <f t="shared" si="361"/>
        <v>761</v>
      </c>
      <c r="R813" s="12">
        <f t="shared" si="355"/>
        <v>8</v>
      </c>
      <c r="S813" s="11" t="s">
        <v>9</v>
      </c>
      <c r="T813" s="13">
        <f t="shared" si="356"/>
        <v>12.999999999999943</v>
      </c>
    </row>
    <row r="814" spans="1:20" ht="12.75">
      <c r="A814" s="19">
        <f t="shared" si="367"/>
        <v>457</v>
      </c>
      <c r="B814" s="21">
        <f t="shared" si="368"/>
        <v>449</v>
      </c>
      <c r="C814" s="12">
        <f t="shared" si="369"/>
        <v>7</v>
      </c>
      <c r="D814" s="11" t="s">
        <v>9</v>
      </c>
      <c r="E814" s="13">
        <f t="shared" si="370"/>
        <v>37</v>
      </c>
      <c r="P814" s="19">
        <f t="shared" si="362"/>
        <v>493.3999999999999</v>
      </c>
      <c r="Q814" s="21">
        <f t="shared" si="361"/>
        <v>760</v>
      </c>
      <c r="R814" s="12">
        <f t="shared" si="355"/>
        <v>8</v>
      </c>
      <c r="S814" s="11" t="s">
        <v>9</v>
      </c>
      <c r="T814" s="13">
        <f t="shared" si="356"/>
        <v>13.39999999999992</v>
      </c>
    </row>
    <row r="815" spans="1:20" ht="12.75">
      <c r="A815" s="19">
        <f t="shared" si="367"/>
        <v>457.4</v>
      </c>
      <c r="B815" s="21">
        <f t="shared" si="368"/>
        <v>448</v>
      </c>
      <c r="C815" s="12">
        <f t="shared" si="369"/>
        <v>7</v>
      </c>
      <c r="D815" s="11" t="s">
        <v>9</v>
      </c>
      <c r="E815" s="13">
        <f t="shared" si="370"/>
        <v>37.39999999999998</v>
      </c>
      <c r="P815" s="19">
        <f t="shared" si="362"/>
        <v>493.7999999999999</v>
      </c>
      <c r="Q815" s="21">
        <f t="shared" si="361"/>
        <v>759</v>
      </c>
      <c r="R815" s="12">
        <f t="shared" si="355"/>
        <v>8</v>
      </c>
      <c r="S815" s="11" t="s">
        <v>9</v>
      </c>
      <c r="T815" s="13">
        <f t="shared" si="356"/>
        <v>13.799999999999898</v>
      </c>
    </row>
    <row r="816" spans="1:20" ht="12.75">
      <c r="A816" s="19">
        <v>457.9</v>
      </c>
      <c r="B816" s="21">
        <f t="shared" si="368"/>
        <v>447</v>
      </c>
      <c r="C816" s="12">
        <f t="shared" si="369"/>
        <v>7</v>
      </c>
      <c r="D816" s="11" t="s">
        <v>9</v>
      </c>
      <c r="E816" s="13">
        <f t="shared" si="370"/>
        <v>37.89999999999998</v>
      </c>
      <c r="P816" s="19">
        <v>494</v>
      </c>
      <c r="Q816" s="21">
        <f t="shared" si="361"/>
        <v>758</v>
      </c>
      <c r="R816" s="12">
        <f t="shared" si="355"/>
        <v>8</v>
      </c>
      <c r="S816" s="11" t="s">
        <v>9</v>
      </c>
      <c r="T816" s="13">
        <f t="shared" si="356"/>
        <v>14</v>
      </c>
    </row>
    <row r="817" spans="1:20" ht="12.75">
      <c r="A817" s="19">
        <f t="shared" si="367"/>
        <v>458.29999999999995</v>
      </c>
      <c r="B817" s="21">
        <f t="shared" si="368"/>
        <v>446</v>
      </c>
      <c r="C817" s="12">
        <f t="shared" si="369"/>
        <v>7</v>
      </c>
      <c r="D817" s="11" t="s">
        <v>9</v>
      </c>
      <c r="E817" s="13">
        <f t="shared" si="370"/>
        <v>38.299999999999955</v>
      </c>
      <c r="P817" s="19">
        <f t="shared" si="362"/>
        <v>494.4</v>
      </c>
      <c r="Q817" s="21">
        <f t="shared" si="361"/>
        <v>757</v>
      </c>
      <c r="R817" s="12">
        <f t="shared" si="355"/>
        <v>8</v>
      </c>
      <c r="S817" s="11" t="s">
        <v>9</v>
      </c>
      <c r="T817" s="13">
        <f t="shared" si="356"/>
        <v>14.399999999999977</v>
      </c>
    </row>
    <row r="818" spans="1:20" ht="12.75">
      <c r="A818" s="19">
        <f t="shared" si="367"/>
        <v>458.69999999999993</v>
      </c>
      <c r="B818" s="21">
        <f t="shared" si="368"/>
        <v>445</v>
      </c>
      <c r="C818" s="12">
        <f t="shared" si="369"/>
        <v>7</v>
      </c>
      <c r="D818" s="11" t="s">
        <v>9</v>
      </c>
      <c r="E818" s="13">
        <f t="shared" si="370"/>
        <v>38.69999999999993</v>
      </c>
      <c r="P818" s="19">
        <f t="shared" si="362"/>
        <v>494.79999999999995</v>
      </c>
      <c r="Q818" s="21">
        <f t="shared" si="361"/>
        <v>756</v>
      </c>
      <c r="R818" s="12">
        <f t="shared" si="355"/>
        <v>8</v>
      </c>
      <c r="S818" s="11" t="s">
        <v>9</v>
      </c>
      <c r="T818" s="13">
        <f t="shared" si="356"/>
        <v>14.799999999999955</v>
      </c>
    </row>
    <row r="819" spans="1:20" ht="12.75">
      <c r="A819" s="19">
        <v>459.2</v>
      </c>
      <c r="B819" s="21">
        <f t="shared" si="368"/>
        <v>444</v>
      </c>
      <c r="C819" s="12">
        <f t="shared" si="369"/>
        <v>7</v>
      </c>
      <c r="D819" s="11" t="s">
        <v>9</v>
      </c>
      <c r="E819" s="13">
        <f t="shared" si="370"/>
        <v>39.19999999999999</v>
      </c>
      <c r="P819" s="19">
        <f t="shared" si="362"/>
        <v>495.19999999999993</v>
      </c>
      <c r="Q819" s="21">
        <f t="shared" si="361"/>
        <v>755</v>
      </c>
      <c r="R819" s="12">
        <f t="shared" si="355"/>
        <v>8</v>
      </c>
      <c r="S819" s="11" t="s">
        <v>9</v>
      </c>
      <c r="T819" s="13">
        <f t="shared" si="356"/>
        <v>15.199999999999932</v>
      </c>
    </row>
    <row r="820" spans="1:20" ht="12.75">
      <c r="A820" s="19">
        <f aca="true" t="shared" si="371" ref="A820:A834">A819+0.4</f>
        <v>459.59999999999997</v>
      </c>
      <c r="B820" s="21">
        <f aca="true" t="shared" si="372" ref="B820:B835">B819-1</f>
        <v>443</v>
      </c>
      <c r="C820" s="12">
        <f aca="true" t="shared" si="373" ref="C820:C835">INT(A820/60)</f>
        <v>7</v>
      </c>
      <c r="D820" s="11" t="s">
        <v>9</v>
      </c>
      <c r="E820" s="13">
        <f aca="true" t="shared" si="374" ref="E820:E835">MOD(A820,60)</f>
        <v>39.599999999999966</v>
      </c>
      <c r="P820" s="19">
        <v>495.4</v>
      </c>
      <c r="Q820" s="21">
        <f t="shared" si="361"/>
        <v>754</v>
      </c>
      <c r="R820" s="12">
        <f t="shared" si="355"/>
        <v>8</v>
      </c>
      <c r="S820" s="11" t="s">
        <v>9</v>
      </c>
      <c r="T820" s="13">
        <f t="shared" si="356"/>
        <v>15.399999999999977</v>
      </c>
    </row>
    <row r="821" spans="1:20" ht="12.75">
      <c r="A821" s="19">
        <f t="shared" si="371"/>
        <v>459.99999999999994</v>
      </c>
      <c r="B821" s="21">
        <f t="shared" si="372"/>
        <v>442</v>
      </c>
      <c r="C821" s="12">
        <f t="shared" si="373"/>
        <v>7</v>
      </c>
      <c r="D821" s="11" t="s">
        <v>9</v>
      </c>
      <c r="E821" s="13">
        <f t="shared" si="374"/>
        <v>39.99999999999994</v>
      </c>
      <c r="P821" s="19">
        <f t="shared" si="362"/>
        <v>495.79999999999995</v>
      </c>
      <c r="Q821" s="21">
        <f t="shared" si="361"/>
        <v>753</v>
      </c>
      <c r="R821" s="12">
        <f t="shared" si="355"/>
        <v>8</v>
      </c>
      <c r="S821" s="11" t="s">
        <v>9</v>
      </c>
      <c r="T821" s="13">
        <f t="shared" si="356"/>
        <v>15.799999999999955</v>
      </c>
    </row>
    <row r="822" spans="1:20" ht="12.75">
      <c r="A822" s="19">
        <v>460.5</v>
      </c>
      <c r="B822" s="21">
        <f t="shared" si="372"/>
        <v>441</v>
      </c>
      <c r="C822" s="12">
        <f t="shared" si="373"/>
        <v>7</v>
      </c>
      <c r="D822" s="11" t="s">
        <v>9</v>
      </c>
      <c r="E822" s="13">
        <f t="shared" si="374"/>
        <v>40.5</v>
      </c>
      <c r="P822" s="19">
        <f t="shared" si="362"/>
        <v>496.19999999999993</v>
      </c>
      <c r="Q822" s="21">
        <f t="shared" si="361"/>
        <v>752</v>
      </c>
      <c r="R822" s="12">
        <f t="shared" si="355"/>
        <v>8</v>
      </c>
      <c r="S822" s="11" t="s">
        <v>9</v>
      </c>
      <c r="T822" s="13">
        <f t="shared" si="356"/>
        <v>16.199999999999932</v>
      </c>
    </row>
    <row r="823" spans="1:20" ht="12.75">
      <c r="A823" s="19">
        <f t="shared" si="371"/>
        <v>460.9</v>
      </c>
      <c r="B823" s="21">
        <f t="shared" si="372"/>
        <v>440</v>
      </c>
      <c r="C823" s="12">
        <f t="shared" si="373"/>
        <v>7</v>
      </c>
      <c r="D823" s="11" t="s">
        <v>9</v>
      </c>
      <c r="E823" s="13">
        <f t="shared" si="374"/>
        <v>40.89999999999998</v>
      </c>
      <c r="P823" s="19">
        <f t="shared" si="362"/>
        <v>496.5999999999999</v>
      </c>
      <c r="Q823" s="21">
        <f t="shared" si="361"/>
        <v>751</v>
      </c>
      <c r="R823" s="12">
        <f t="shared" si="355"/>
        <v>8</v>
      </c>
      <c r="S823" s="11" t="s">
        <v>9</v>
      </c>
      <c r="T823" s="13">
        <f t="shared" si="356"/>
        <v>16.59999999999991</v>
      </c>
    </row>
    <row r="824" spans="1:20" ht="12.75">
      <c r="A824" s="19">
        <v>461.4</v>
      </c>
      <c r="B824" s="21">
        <f t="shared" si="372"/>
        <v>439</v>
      </c>
      <c r="C824" s="12">
        <f t="shared" si="373"/>
        <v>7</v>
      </c>
      <c r="D824" s="11" t="s">
        <v>9</v>
      </c>
      <c r="E824" s="13">
        <f t="shared" si="374"/>
        <v>41.39999999999998</v>
      </c>
      <c r="P824" s="19">
        <f t="shared" si="362"/>
        <v>496.9999999999999</v>
      </c>
      <c r="Q824" s="21">
        <f t="shared" si="361"/>
        <v>750</v>
      </c>
      <c r="R824" s="12">
        <f t="shared" si="355"/>
        <v>8</v>
      </c>
      <c r="S824" s="11" t="s">
        <v>9</v>
      </c>
      <c r="T824" s="13">
        <f t="shared" si="356"/>
        <v>16.999999999999886</v>
      </c>
    </row>
    <row r="825" spans="1:20" ht="12.75">
      <c r="A825" s="19">
        <f t="shared" si="371"/>
        <v>461.79999999999995</v>
      </c>
      <c r="B825" s="21">
        <f t="shared" si="372"/>
        <v>438</v>
      </c>
      <c r="C825" s="12">
        <f t="shared" si="373"/>
        <v>7</v>
      </c>
      <c r="D825" s="11" t="s">
        <v>9</v>
      </c>
      <c r="E825" s="13">
        <f t="shared" si="374"/>
        <v>41.799999999999955</v>
      </c>
      <c r="P825" s="19">
        <v>497.2</v>
      </c>
      <c r="Q825" s="21">
        <f t="shared" si="361"/>
        <v>749</v>
      </c>
      <c r="R825" s="12">
        <f t="shared" si="355"/>
        <v>8</v>
      </c>
      <c r="S825" s="11" t="s">
        <v>9</v>
      </c>
      <c r="T825" s="13">
        <f t="shared" si="356"/>
        <v>17.19999999999999</v>
      </c>
    </row>
    <row r="826" spans="1:20" ht="12.75">
      <c r="A826" s="19">
        <f t="shared" si="371"/>
        <v>462.19999999999993</v>
      </c>
      <c r="B826" s="21">
        <f t="shared" si="372"/>
        <v>437</v>
      </c>
      <c r="C826" s="12">
        <f t="shared" si="373"/>
        <v>7</v>
      </c>
      <c r="D826" s="11" t="s">
        <v>9</v>
      </c>
      <c r="E826" s="13">
        <f t="shared" si="374"/>
        <v>42.19999999999993</v>
      </c>
      <c r="P826" s="19">
        <f t="shared" si="362"/>
        <v>497.59999999999997</v>
      </c>
      <c r="Q826" s="21">
        <f t="shared" si="361"/>
        <v>748</v>
      </c>
      <c r="R826" s="12">
        <f t="shared" si="355"/>
        <v>8</v>
      </c>
      <c r="S826" s="11" t="s">
        <v>9</v>
      </c>
      <c r="T826" s="13">
        <f t="shared" si="356"/>
        <v>17.599999999999966</v>
      </c>
    </row>
    <row r="827" spans="1:20" ht="12.75">
      <c r="A827" s="19">
        <v>462.7</v>
      </c>
      <c r="B827" s="21">
        <f t="shared" si="372"/>
        <v>436</v>
      </c>
      <c r="C827" s="12">
        <f t="shared" si="373"/>
        <v>7</v>
      </c>
      <c r="D827" s="11" t="s">
        <v>9</v>
      </c>
      <c r="E827" s="13">
        <f t="shared" si="374"/>
        <v>42.69999999999999</v>
      </c>
      <c r="P827" s="19">
        <f t="shared" si="362"/>
        <v>497.99999999999994</v>
      </c>
      <c r="Q827" s="21">
        <f t="shared" si="361"/>
        <v>747</v>
      </c>
      <c r="R827" s="12">
        <f t="shared" si="355"/>
        <v>8</v>
      </c>
      <c r="S827" s="11" t="s">
        <v>9</v>
      </c>
      <c r="T827" s="13">
        <f t="shared" si="356"/>
        <v>17.999999999999943</v>
      </c>
    </row>
    <row r="828" spans="1:20" ht="12.75">
      <c r="A828" s="19">
        <f t="shared" si="371"/>
        <v>463.09999999999997</v>
      </c>
      <c r="B828" s="21">
        <f t="shared" si="372"/>
        <v>435</v>
      </c>
      <c r="C828" s="12">
        <f t="shared" si="373"/>
        <v>7</v>
      </c>
      <c r="D828" s="11" t="s">
        <v>9</v>
      </c>
      <c r="E828" s="13">
        <f t="shared" si="374"/>
        <v>43.099999999999966</v>
      </c>
      <c r="P828" s="19">
        <f t="shared" si="362"/>
        <v>498.3999999999999</v>
      </c>
      <c r="Q828" s="21">
        <f t="shared" si="361"/>
        <v>746</v>
      </c>
      <c r="R828" s="12">
        <f t="shared" si="355"/>
        <v>8</v>
      </c>
      <c r="S828" s="11" t="s">
        <v>9</v>
      </c>
      <c r="T828" s="13">
        <f t="shared" si="356"/>
        <v>18.39999999999992</v>
      </c>
    </row>
    <row r="829" spans="1:20" ht="12.75">
      <c r="A829" s="19">
        <v>463.6</v>
      </c>
      <c r="B829" s="21">
        <f t="shared" si="372"/>
        <v>434</v>
      </c>
      <c r="C829" s="12">
        <f t="shared" si="373"/>
        <v>7</v>
      </c>
      <c r="D829" s="11" t="s">
        <v>9</v>
      </c>
      <c r="E829" s="13">
        <f t="shared" si="374"/>
        <v>43.60000000000002</v>
      </c>
      <c r="P829" s="19">
        <f t="shared" si="362"/>
        <v>498.7999999999999</v>
      </c>
      <c r="Q829" s="21">
        <f t="shared" si="361"/>
        <v>745</v>
      </c>
      <c r="R829" s="12">
        <f t="shared" si="355"/>
        <v>8</v>
      </c>
      <c r="S829" s="11" t="s">
        <v>9</v>
      </c>
      <c r="T829" s="13">
        <f t="shared" si="356"/>
        <v>18.799999999999898</v>
      </c>
    </row>
    <row r="830" spans="1:20" ht="12.75">
      <c r="A830" s="19">
        <f t="shared" si="371"/>
        <v>464</v>
      </c>
      <c r="B830" s="21">
        <f t="shared" si="372"/>
        <v>433</v>
      </c>
      <c r="C830" s="12">
        <f t="shared" si="373"/>
        <v>7</v>
      </c>
      <c r="D830" s="11" t="s">
        <v>9</v>
      </c>
      <c r="E830" s="13">
        <f t="shared" si="374"/>
        <v>44</v>
      </c>
      <c r="P830" s="19">
        <f t="shared" si="362"/>
        <v>499.1999999999999</v>
      </c>
      <c r="Q830" s="21">
        <f t="shared" si="361"/>
        <v>744</v>
      </c>
      <c r="R830" s="12">
        <f t="shared" si="355"/>
        <v>8</v>
      </c>
      <c r="S830" s="11" t="s">
        <v>9</v>
      </c>
      <c r="T830" s="13">
        <f t="shared" si="356"/>
        <v>19.199999999999875</v>
      </c>
    </row>
    <row r="831" spans="1:20" ht="12.75">
      <c r="A831" s="19">
        <v>464.5</v>
      </c>
      <c r="B831" s="21">
        <f t="shared" si="372"/>
        <v>432</v>
      </c>
      <c r="C831" s="12">
        <f t="shared" si="373"/>
        <v>7</v>
      </c>
      <c r="D831" s="11" t="s">
        <v>9</v>
      </c>
      <c r="E831" s="13">
        <f t="shared" si="374"/>
        <v>44.5</v>
      </c>
      <c r="P831" s="19">
        <v>499.4</v>
      </c>
      <c r="Q831" s="21">
        <f t="shared" si="361"/>
        <v>743</v>
      </c>
      <c r="R831" s="12">
        <f t="shared" si="355"/>
        <v>8</v>
      </c>
      <c r="S831" s="11" t="s">
        <v>9</v>
      </c>
      <c r="T831" s="13">
        <f t="shared" si="356"/>
        <v>19.399999999999977</v>
      </c>
    </row>
    <row r="832" spans="1:20" ht="12.75">
      <c r="A832" s="19">
        <f t="shared" si="371"/>
        <v>464.9</v>
      </c>
      <c r="B832" s="21">
        <f t="shared" si="372"/>
        <v>431</v>
      </c>
      <c r="C832" s="12">
        <f t="shared" si="373"/>
        <v>7</v>
      </c>
      <c r="D832" s="11" t="s">
        <v>9</v>
      </c>
      <c r="E832" s="13">
        <f t="shared" si="374"/>
        <v>44.89999999999998</v>
      </c>
      <c r="P832" s="19">
        <f t="shared" si="362"/>
        <v>499.79999999999995</v>
      </c>
      <c r="Q832" s="21">
        <f t="shared" si="361"/>
        <v>742</v>
      </c>
      <c r="R832" s="12">
        <f t="shared" si="355"/>
        <v>8</v>
      </c>
      <c r="S832" s="11" t="s">
        <v>9</v>
      </c>
      <c r="T832" s="13">
        <f t="shared" si="356"/>
        <v>19.799999999999955</v>
      </c>
    </row>
    <row r="833" spans="1:20" ht="12.75">
      <c r="A833" s="19">
        <v>465.4</v>
      </c>
      <c r="B833" s="21">
        <f t="shared" si="372"/>
        <v>430</v>
      </c>
      <c r="C833" s="12">
        <f t="shared" si="373"/>
        <v>7</v>
      </c>
      <c r="D833" s="11" t="s">
        <v>9</v>
      </c>
      <c r="E833" s="13">
        <f t="shared" si="374"/>
        <v>45.39999999999998</v>
      </c>
      <c r="P833" s="19">
        <f t="shared" si="362"/>
        <v>500.19999999999993</v>
      </c>
      <c r="Q833" s="21">
        <f t="shared" si="361"/>
        <v>741</v>
      </c>
      <c r="R833" s="12">
        <f t="shared" si="355"/>
        <v>8</v>
      </c>
      <c r="S833" s="11" t="s">
        <v>9</v>
      </c>
      <c r="T833" s="13">
        <f t="shared" si="356"/>
        <v>20.199999999999932</v>
      </c>
    </row>
    <row r="834" spans="1:20" ht="12.75">
      <c r="A834" s="19">
        <f t="shared" si="371"/>
        <v>465.79999999999995</v>
      </c>
      <c r="B834" s="21">
        <f t="shared" si="372"/>
        <v>429</v>
      </c>
      <c r="C834" s="12">
        <f t="shared" si="373"/>
        <v>7</v>
      </c>
      <c r="D834" s="11" t="s">
        <v>9</v>
      </c>
      <c r="E834" s="13">
        <f t="shared" si="374"/>
        <v>45.799999999999955</v>
      </c>
      <c r="P834" s="19">
        <f t="shared" si="362"/>
        <v>500.5999999999999</v>
      </c>
      <c r="Q834" s="21">
        <f t="shared" si="361"/>
        <v>740</v>
      </c>
      <c r="R834" s="12">
        <f aca="true" t="shared" si="375" ref="R834:R897">INT(P834/60)</f>
        <v>8</v>
      </c>
      <c r="S834" s="11" t="s">
        <v>9</v>
      </c>
      <c r="T834" s="13">
        <f aca="true" t="shared" si="376" ref="T834:T897">MOD(P834,60)</f>
        <v>20.59999999999991</v>
      </c>
    </row>
    <row r="835" spans="1:20" ht="12.75">
      <c r="A835" s="19">
        <v>466.3</v>
      </c>
      <c r="B835" s="21">
        <f t="shared" si="372"/>
        <v>428</v>
      </c>
      <c r="C835" s="12">
        <f t="shared" si="373"/>
        <v>7</v>
      </c>
      <c r="D835" s="11" t="s">
        <v>9</v>
      </c>
      <c r="E835" s="13">
        <f t="shared" si="374"/>
        <v>46.30000000000001</v>
      </c>
      <c r="P835" s="19">
        <f t="shared" si="362"/>
        <v>500.9999999999999</v>
      </c>
      <c r="Q835" s="21">
        <f t="shared" si="361"/>
        <v>739</v>
      </c>
      <c r="R835" s="12">
        <f t="shared" si="375"/>
        <v>8</v>
      </c>
      <c r="S835" s="11" t="s">
        <v>9</v>
      </c>
      <c r="T835" s="13">
        <f t="shared" si="376"/>
        <v>20.999999999999886</v>
      </c>
    </row>
    <row r="836" spans="1:20" ht="12.75">
      <c r="A836" s="19">
        <f aca="true" t="shared" si="377" ref="A836:A846">A835+0.4</f>
        <v>466.7</v>
      </c>
      <c r="B836" s="21">
        <f aca="true" t="shared" si="378" ref="B836:B851">B835-1</f>
        <v>427</v>
      </c>
      <c r="C836" s="12">
        <f aca="true" t="shared" si="379" ref="C836:C851">INT(A836/60)</f>
        <v>7</v>
      </c>
      <c r="D836" s="11" t="s">
        <v>9</v>
      </c>
      <c r="E836" s="13">
        <f aca="true" t="shared" si="380" ref="E836:E851">MOD(A836,60)</f>
        <v>46.69999999999999</v>
      </c>
      <c r="P836" s="19">
        <f t="shared" si="362"/>
        <v>501.39999999999986</v>
      </c>
      <c r="Q836" s="21">
        <f t="shared" si="361"/>
        <v>738</v>
      </c>
      <c r="R836" s="12">
        <f t="shared" si="375"/>
        <v>8</v>
      </c>
      <c r="S836" s="11" t="s">
        <v>9</v>
      </c>
      <c r="T836" s="13">
        <f t="shared" si="376"/>
        <v>21.399999999999864</v>
      </c>
    </row>
    <row r="837" spans="1:20" ht="12.75">
      <c r="A837" s="19">
        <v>467.2</v>
      </c>
      <c r="B837" s="21">
        <f t="shared" si="378"/>
        <v>426</v>
      </c>
      <c r="C837" s="12">
        <f t="shared" si="379"/>
        <v>7</v>
      </c>
      <c r="D837" s="11" t="s">
        <v>9</v>
      </c>
      <c r="E837" s="13">
        <f t="shared" si="380"/>
        <v>47.19999999999999</v>
      </c>
      <c r="P837" s="19">
        <v>501.6</v>
      </c>
      <c r="Q837" s="21">
        <f t="shared" si="361"/>
        <v>737</v>
      </c>
      <c r="R837" s="12">
        <f t="shared" si="375"/>
        <v>8</v>
      </c>
      <c r="S837" s="11" t="s">
        <v>9</v>
      </c>
      <c r="T837" s="13">
        <f t="shared" si="376"/>
        <v>21.600000000000023</v>
      </c>
    </row>
    <row r="838" spans="1:20" ht="12.75">
      <c r="A838" s="19">
        <f t="shared" si="377"/>
        <v>467.59999999999997</v>
      </c>
      <c r="B838" s="21">
        <f t="shared" si="378"/>
        <v>425</v>
      </c>
      <c r="C838" s="12">
        <f t="shared" si="379"/>
        <v>7</v>
      </c>
      <c r="D838" s="11" t="s">
        <v>9</v>
      </c>
      <c r="E838" s="13">
        <f t="shared" si="380"/>
        <v>47.599999999999966</v>
      </c>
      <c r="P838" s="19">
        <f t="shared" si="362"/>
        <v>502</v>
      </c>
      <c r="Q838" s="21">
        <f aca="true" t="shared" si="381" ref="Q838:Q901">Q837-1</f>
        <v>736</v>
      </c>
      <c r="R838" s="12">
        <f t="shared" si="375"/>
        <v>8</v>
      </c>
      <c r="S838" s="11" t="s">
        <v>9</v>
      </c>
      <c r="T838" s="13">
        <f t="shared" si="376"/>
        <v>22</v>
      </c>
    </row>
    <row r="839" spans="1:20" ht="12.75">
      <c r="A839" s="19">
        <v>468.1</v>
      </c>
      <c r="B839" s="21">
        <f t="shared" si="378"/>
        <v>424</v>
      </c>
      <c r="C839" s="12">
        <f t="shared" si="379"/>
        <v>7</v>
      </c>
      <c r="D839" s="11" t="s">
        <v>9</v>
      </c>
      <c r="E839" s="13">
        <f t="shared" si="380"/>
        <v>48.10000000000002</v>
      </c>
      <c r="P839" s="19">
        <f t="shared" si="362"/>
        <v>502.4</v>
      </c>
      <c r="Q839" s="21">
        <f t="shared" si="381"/>
        <v>735</v>
      </c>
      <c r="R839" s="12">
        <f t="shared" si="375"/>
        <v>8</v>
      </c>
      <c r="S839" s="11" t="s">
        <v>9</v>
      </c>
      <c r="T839" s="13">
        <f t="shared" si="376"/>
        <v>22.399999999999977</v>
      </c>
    </row>
    <row r="840" spans="1:20" ht="12.75">
      <c r="A840" s="19">
        <f t="shared" si="377"/>
        <v>468.5</v>
      </c>
      <c r="B840" s="21">
        <f t="shared" si="378"/>
        <v>423</v>
      </c>
      <c r="C840" s="12">
        <f t="shared" si="379"/>
        <v>7</v>
      </c>
      <c r="D840" s="11" t="s">
        <v>9</v>
      </c>
      <c r="E840" s="13">
        <f t="shared" si="380"/>
        <v>48.5</v>
      </c>
      <c r="P840" s="19">
        <f t="shared" si="362"/>
        <v>502.79999999999995</v>
      </c>
      <c r="Q840" s="21">
        <f t="shared" si="381"/>
        <v>734</v>
      </c>
      <c r="R840" s="12">
        <f t="shared" si="375"/>
        <v>8</v>
      </c>
      <c r="S840" s="11" t="s">
        <v>9</v>
      </c>
      <c r="T840" s="13">
        <f t="shared" si="376"/>
        <v>22.799999999999955</v>
      </c>
    </row>
    <row r="841" spans="1:20" ht="12.75">
      <c r="A841" s="19">
        <v>469</v>
      </c>
      <c r="B841" s="21">
        <f t="shared" si="378"/>
        <v>422</v>
      </c>
      <c r="C841" s="12">
        <f t="shared" si="379"/>
        <v>7</v>
      </c>
      <c r="D841" s="11" t="s">
        <v>9</v>
      </c>
      <c r="E841" s="13">
        <f t="shared" si="380"/>
        <v>49</v>
      </c>
      <c r="P841" s="19">
        <f t="shared" si="362"/>
        <v>503.19999999999993</v>
      </c>
      <c r="Q841" s="21">
        <f t="shared" si="381"/>
        <v>733</v>
      </c>
      <c r="R841" s="12">
        <f t="shared" si="375"/>
        <v>8</v>
      </c>
      <c r="S841" s="11" t="s">
        <v>9</v>
      </c>
      <c r="T841" s="13">
        <f t="shared" si="376"/>
        <v>23.199999999999932</v>
      </c>
    </row>
    <row r="842" spans="1:20" ht="12.75">
      <c r="A842" s="19">
        <f t="shared" si="377"/>
        <v>469.4</v>
      </c>
      <c r="B842" s="21">
        <f t="shared" si="378"/>
        <v>421</v>
      </c>
      <c r="C842" s="12">
        <f t="shared" si="379"/>
        <v>7</v>
      </c>
      <c r="D842" s="11" t="s">
        <v>9</v>
      </c>
      <c r="E842" s="13">
        <f t="shared" si="380"/>
        <v>49.39999999999998</v>
      </c>
      <c r="P842" s="19">
        <f t="shared" si="362"/>
        <v>503.5999999999999</v>
      </c>
      <c r="Q842" s="21">
        <f t="shared" si="381"/>
        <v>732</v>
      </c>
      <c r="R842" s="12">
        <f t="shared" si="375"/>
        <v>8</v>
      </c>
      <c r="S842" s="11" t="s">
        <v>9</v>
      </c>
      <c r="T842" s="13">
        <f t="shared" si="376"/>
        <v>23.59999999999991</v>
      </c>
    </row>
    <row r="843" spans="1:20" ht="12.75">
      <c r="A843" s="19">
        <v>469.9</v>
      </c>
      <c r="B843" s="21">
        <f t="shared" si="378"/>
        <v>420</v>
      </c>
      <c r="C843" s="12">
        <f t="shared" si="379"/>
        <v>7</v>
      </c>
      <c r="D843" s="11" t="s">
        <v>9</v>
      </c>
      <c r="E843" s="13">
        <f t="shared" si="380"/>
        <v>49.89999999999998</v>
      </c>
      <c r="P843" s="19">
        <f t="shared" si="362"/>
        <v>503.9999999999999</v>
      </c>
      <c r="Q843" s="21">
        <f t="shared" si="381"/>
        <v>731</v>
      </c>
      <c r="R843" s="12">
        <f t="shared" si="375"/>
        <v>8</v>
      </c>
      <c r="S843" s="11" t="s">
        <v>9</v>
      </c>
      <c r="T843" s="13">
        <f t="shared" si="376"/>
        <v>23.999999999999886</v>
      </c>
    </row>
    <row r="844" spans="1:20" ht="12.75">
      <c r="A844" s="19">
        <f t="shared" si="377"/>
        <v>470.29999999999995</v>
      </c>
      <c r="B844" s="21">
        <f t="shared" si="378"/>
        <v>419</v>
      </c>
      <c r="C844" s="12">
        <f t="shared" si="379"/>
        <v>7</v>
      </c>
      <c r="D844" s="11" t="s">
        <v>9</v>
      </c>
      <c r="E844" s="13">
        <f t="shared" si="380"/>
        <v>50.299999999999955</v>
      </c>
      <c r="P844" s="19">
        <v>504.2</v>
      </c>
      <c r="Q844" s="21">
        <f t="shared" si="381"/>
        <v>730</v>
      </c>
      <c r="R844" s="12">
        <f t="shared" si="375"/>
        <v>8</v>
      </c>
      <c r="S844" s="11" t="s">
        <v>9</v>
      </c>
      <c r="T844" s="13">
        <f t="shared" si="376"/>
        <v>24.19999999999999</v>
      </c>
    </row>
    <row r="845" spans="1:20" ht="12.75">
      <c r="A845" s="19">
        <v>470.8</v>
      </c>
      <c r="B845" s="21">
        <f t="shared" si="378"/>
        <v>418</v>
      </c>
      <c r="C845" s="12">
        <f t="shared" si="379"/>
        <v>7</v>
      </c>
      <c r="D845" s="11" t="s">
        <v>9</v>
      </c>
      <c r="E845" s="13">
        <f t="shared" si="380"/>
        <v>50.80000000000001</v>
      </c>
      <c r="P845" s="19">
        <f aca="true" t="shared" si="382" ref="P845:P908">P844+0.4</f>
        <v>504.59999999999997</v>
      </c>
      <c r="Q845" s="21">
        <f t="shared" si="381"/>
        <v>729</v>
      </c>
      <c r="R845" s="12">
        <f t="shared" si="375"/>
        <v>8</v>
      </c>
      <c r="S845" s="11" t="s">
        <v>9</v>
      </c>
      <c r="T845" s="13">
        <f t="shared" si="376"/>
        <v>24.599999999999966</v>
      </c>
    </row>
    <row r="846" spans="1:20" ht="12.75">
      <c r="A846" s="19">
        <f t="shared" si="377"/>
        <v>471.2</v>
      </c>
      <c r="B846" s="21">
        <f t="shared" si="378"/>
        <v>417</v>
      </c>
      <c r="C846" s="12">
        <f t="shared" si="379"/>
        <v>7</v>
      </c>
      <c r="D846" s="11" t="s">
        <v>9</v>
      </c>
      <c r="E846" s="13">
        <f t="shared" si="380"/>
        <v>51.19999999999999</v>
      </c>
      <c r="P846" s="19">
        <f t="shared" si="382"/>
        <v>504.99999999999994</v>
      </c>
      <c r="Q846" s="21">
        <f t="shared" si="381"/>
        <v>728</v>
      </c>
      <c r="R846" s="12">
        <f t="shared" si="375"/>
        <v>8</v>
      </c>
      <c r="S846" s="11" t="s">
        <v>9</v>
      </c>
      <c r="T846" s="13">
        <f t="shared" si="376"/>
        <v>24.999999999999943</v>
      </c>
    </row>
    <row r="847" spans="1:20" ht="12.75">
      <c r="A847" s="19">
        <f>A846+0.5</f>
        <v>471.7</v>
      </c>
      <c r="B847" s="21">
        <f t="shared" si="378"/>
        <v>416</v>
      </c>
      <c r="C847" s="12">
        <f t="shared" si="379"/>
        <v>7</v>
      </c>
      <c r="D847" s="11" t="s">
        <v>9</v>
      </c>
      <c r="E847" s="13">
        <f t="shared" si="380"/>
        <v>51.69999999999999</v>
      </c>
      <c r="P847" s="19">
        <f t="shared" si="382"/>
        <v>505.3999999999999</v>
      </c>
      <c r="Q847" s="21">
        <f t="shared" si="381"/>
        <v>727</v>
      </c>
      <c r="R847" s="12">
        <f t="shared" si="375"/>
        <v>8</v>
      </c>
      <c r="S847" s="11" t="s">
        <v>9</v>
      </c>
      <c r="T847" s="13">
        <f t="shared" si="376"/>
        <v>25.39999999999992</v>
      </c>
    </row>
    <row r="848" spans="1:20" ht="12.75">
      <c r="A848" s="19">
        <f aca="true" t="shared" si="383" ref="A848:A863">A847+0.5</f>
        <v>472.2</v>
      </c>
      <c r="B848" s="21">
        <f t="shared" si="378"/>
        <v>415</v>
      </c>
      <c r="C848" s="12">
        <f t="shared" si="379"/>
        <v>7</v>
      </c>
      <c r="D848" s="11" t="s">
        <v>9</v>
      </c>
      <c r="E848" s="13">
        <f t="shared" si="380"/>
        <v>52.19999999999999</v>
      </c>
      <c r="P848" s="19">
        <f t="shared" si="382"/>
        <v>505.7999999999999</v>
      </c>
      <c r="Q848" s="21">
        <f t="shared" si="381"/>
        <v>726</v>
      </c>
      <c r="R848" s="12">
        <f t="shared" si="375"/>
        <v>8</v>
      </c>
      <c r="S848" s="11" t="s">
        <v>9</v>
      </c>
      <c r="T848" s="13">
        <f t="shared" si="376"/>
        <v>25.799999999999898</v>
      </c>
    </row>
    <row r="849" spans="1:20" ht="12.75">
      <c r="A849" s="19">
        <v>472.6</v>
      </c>
      <c r="B849" s="21">
        <f t="shared" si="378"/>
        <v>414</v>
      </c>
      <c r="C849" s="12">
        <f t="shared" si="379"/>
        <v>7</v>
      </c>
      <c r="D849" s="11" t="s">
        <v>9</v>
      </c>
      <c r="E849" s="13">
        <f t="shared" si="380"/>
        <v>52.60000000000002</v>
      </c>
      <c r="P849" s="19">
        <f t="shared" si="382"/>
        <v>506.1999999999999</v>
      </c>
      <c r="Q849" s="21">
        <f t="shared" si="381"/>
        <v>725</v>
      </c>
      <c r="R849" s="12">
        <f t="shared" si="375"/>
        <v>8</v>
      </c>
      <c r="S849" s="11" t="s">
        <v>9</v>
      </c>
      <c r="T849" s="13">
        <f t="shared" si="376"/>
        <v>26.199999999999875</v>
      </c>
    </row>
    <row r="850" spans="1:20" ht="12.75">
      <c r="A850" s="19">
        <f t="shared" si="383"/>
        <v>473.1</v>
      </c>
      <c r="B850" s="21">
        <f t="shared" si="378"/>
        <v>413</v>
      </c>
      <c r="C850" s="12">
        <f t="shared" si="379"/>
        <v>7</v>
      </c>
      <c r="D850" s="11" t="s">
        <v>9</v>
      </c>
      <c r="E850" s="13">
        <f t="shared" si="380"/>
        <v>53.10000000000002</v>
      </c>
      <c r="P850" s="19">
        <f t="shared" si="382"/>
        <v>506.59999999999985</v>
      </c>
      <c r="Q850" s="21">
        <f t="shared" si="381"/>
        <v>724</v>
      </c>
      <c r="R850" s="12">
        <f t="shared" si="375"/>
        <v>8</v>
      </c>
      <c r="S850" s="11" t="s">
        <v>9</v>
      </c>
      <c r="T850" s="13">
        <f t="shared" si="376"/>
        <v>26.599999999999852</v>
      </c>
    </row>
    <row r="851" spans="1:20" ht="12.75">
      <c r="A851" s="19">
        <f t="shared" si="383"/>
        <v>473.6</v>
      </c>
      <c r="B851" s="21">
        <f t="shared" si="378"/>
        <v>412</v>
      </c>
      <c r="C851" s="12">
        <f t="shared" si="379"/>
        <v>7</v>
      </c>
      <c r="D851" s="11" t="s">
        <v>9</v>
      </c>
      <c r="E851" s="13">
        <f t="shared" si="380"/>
        <v>53.60000000000002</v>
      </c>
      <c r="P851" s="19">
        <f t="shared" si="382"/>
        <v>506.99999999999983</v>
      </c>
      <c r="Q851" s="21">
        <f t="shared" si="381"/>
        <v>723</v>
      </c>
      <c r="R851" s="12">
        <f t="shared" si="375"/>
        <v>8</v>
      </c>
      <c r="S851" s="11" t="s">
        <v>9</v>
      </c>
      <c r="T851" s="13">
        <f t="shared" si="376"/>
        <v>26.99999999999983</v>
      </c>
    </row>
    <row r="852" spans="1:20" ht="12.75">
      <c r="A852" s="19">
        <v>474</v>
      </c>
      <c r="B852" s="21">
        <f aca="true" t="shared" si="384" ref="B852:B867">B851-1</f>
        <v>411</v>
      </c>
      <c r="C852" s="12">
        <f aca="true" t="shared" si="385" ref="C852:C867">INT(A852/60)</f>
        <v>7</v>
      </c>
      <c r="D852" s="11" t="s">
        <v>9</v>
      </c>
      <c r="E852" s="13">
        <f aca="true" t="shared" si="386" ref="E852:E867">MOD(A852,60)</f>
        <v>54</v>
      </c>
      <c r="P852" s="19">
        <v>507.2</v>
      </c>
      <c r="Q852" s="21">
        <f t="shared" si="381"/>
        <v>722</v>
      </c>
      <c r="R852" s="12">
        <f t="shared" si="375"/>
        <v>8</v>
      </c>
      <c r="S852" s="11" t="s">
        <v>9</v>
      </c>
      <c r="T852" s="13">
        <f t="shared" si="376"/>
        <v>27.19999999999999</v>
      </c>
    </row>
    <row r="853" spans="1:20" ht="12.75">
      <c r="A853" s="19">
        <f t="shared" si="383"/>
        <v>474.5</v>
      </c>
      <c r="B853" s="21">
        <f t="shared" si="384"/>
        <v>410</v>
      </c>
      <c r="C853" s="12">
        <f t="shared" si="385"/>
        <v>7</v>
      </c>
      <c r="D853" s="11" t="s">
        <v>9</v>
      </c>
      <c r="E853" s="13">
        <f t="shared" si="386"/>
        <v>54.5</v>
      </c>
      <c r="P853" s="19">
        <f t="shared" si="382"/>
        <v>507.59999999999997</v>
      </c>
      <c r="Q853" s="21">
        <f t="shared" si="381"/>
        <v>721</v>
      </c>
      <c r="R853" s="12">
        <f t="shared" si="375"/>
        <v>8</v>
      </c>
      <c r="S853" s="11" t="s">
        <v>9</v>
      </c>
      <c r="T853" s="13">
        <f t="shared" si="376"/>
        <v>27.599999999999966</v>
      </c>
    </row>
    <row r="854" spans="1:20" ht="12.75">
      <c r="A854" s="19">
        <v>474.9</v>
      </c>
      <c r="B854" s="21">
        <f t="shared" si="384"/>
        <v>409</v>
      </c>
      <c r="C854" s="12">
        <f t="shared" si="385"/>
        <v>7</v>
      </c>
      <c r="D854" s="11" t="s">
        <v>9</v>
      </c>
      <c r="E854" s="13">
        <f t="shared" si="386"/>
        <v>54.89999999999998</v>
      </c>
      <c r="P854" s="19">
        <f t="shared" si="382"/>
        <v>507.99999999999994</v>
      </c>
      <c r="Q854" s="21">
        <f t="shared" si="381"/>
        <v>720</v>
      </c>
      <c r="R854" s="12">
        <f t="shared" si="375"/>
        <v>8</v>
      </c>
      <c r="S854" s="11" t="s">
        <v>9</v>
      </c>
      <c r="T854" s="13">
        <f t="shared" si="376"/>
        <v>27.999999999999943</v>
      </c>
    </row>
    <row r="855" spans="1:20" ht="12.75">
      <c r="A855" s="19">
        <f t="shared" si="383"/>
        <v>475.4</v>
      </c>
      <c r="B855" s="21">
        <f t="shared" si="384"/>
        <v>408</v>
      </c>
      <c r="C855" s="12">
        <f t="shared" si="385"/>
        <v>7</v>
      </c>
      <c r="D855" s="11" t="s">
        <v>9</v>
      </c>
      <c r="E855" s="13">
        <f t="shared" si="386"/>
        <v>55.39999999999998</v>
      </c>
      <c r="P855" s="19">
        <f t="shared" si="382"/>
        <v>508.3999999999999</v>
      </c>
      <c r="Q855" s="21">
        <f t="shared" si="381"/>
        <v>719</v>
      </c>
      <c r="R855" s="12">
        <f t="shared" si="375"/>
        <v>8</v>
      </c>
      <c r="S855" s="11" t="s">
        <v>9</v>
      </c>
      <c r="T855" s="13">
        <f t="shared" si="376"/>
        <v>28.39999999999992</v>
      </c>
    </row>
    <row r="856" spans="1:20" ht="12.75">
      <c r="A856" s="19">
        <f t="shared" si="383"/>
        <v>475.9</v>
      </c>
      <c r="B856" s="21">
        <f t="shared" si="384"/>
        <v>407</v>
      </c>
      <c r="C856" s="12">
        <f t="shared" si="385"/>
        <v>7</v>
      </c>
      <c r="D856" s="11" t="s">
        <v>9</v>
      </c>
      <c r="E856" s="13">
        <f t="shared" si="386"/>
        <v>55.89999999999998</v>
      </c>
      <c r="P856" s="19">
        <f t="shared" si="382"/>
        <v>508.7999999999999</v>
      </c>
      <c r="Q856" s="21">
        <f t="shared" si="381"/>
        <v>718</v>
      </c>
      <c r="R856" s="12">
        <f t="shared" si="375"/>
        <v>8</v>
      </c>
      <c r="S856" s="11" t="s">
        <v>9</v>
      </c>
      <c r="T856" s="13">
        <f t="shared" si="376"/>
        <v>28.799999999999898</v>
      </c>
    </row>
    <row r="857" spans="1:20" ht="12.75">
      <c r="A857" s="19">
        <f t="shared" si="383"/>
        <v>476.4</v>
      </c>
      <c r="B857" s="21">
        <f t="shared" si="384"/>
        <v>406</v>
      </c>
      <c r="C857" s="12">
        <f t="shared" si="385"/>
        <v>7</v>
      </c>
      <c r="D857" s="11" t="s">
        <v>9</v>
      </c>
      <c r="E857" s="13">
        <f t="shared" si="386"/>
        <v>56.39999999999998</v>
      </c>
      <c r="P857" s="19">
        <f t="shared" si="382"/>
        <v>509.1999999999999</v>
      </c>
      <c r="Q857" s="21">
        <f t="shared" si="381"/>
        <v>717</v>
      </c>
      <c r="R857" s="12">
        <f t="shared" si="375"/>
        <v>8</v>
      </c>
      <c r="S857" s="11" t="s">
        <v>9</v>
      </c>
      <c r="T857" s="13">
        <f t="shared" si="376"/>
        <v>29.199999999999875</v>
      </c>
    </row>
    <row r="858" spans="1:20" ht="12.75">
      <c r="A858" s="19">
        <v>476.8</v>
      </c>
      <c r="B858" s="21">
        <f t="shared" si="384"/>
        <v>405</v>
      </c>
      <c r="C858" s="12">
        <f t="shared" si="385"/>
        <v>7</v>
      </c>
      <c r="D858" s="11" t="s">
        <v>9</v>
      </c>
      <c r="E858" s="13">
        <f t="shared" si="386"/>
        <v>56.80000000000001</v>
      </c>
      <c r="P858" s="19">
        <f t="shared" si="382"/>
        <v>509.59999999999985</v>
      </c>
      <c r="Q858" s="21">
        <f t="shared" si="381"/>
        <v>716</v>
      </c>
      <c r="R858" s="12">
        <f t="shared" si="375"/>
        <v>8</v>
      </c>
      <c r="S858" s="11" t="s">
        <v>9</v>
      </c>
      <c r="T858" s="13">
        <f t="shared" si="376"/>
        <v>29.599999999999852</v>
      </c>
    </row>
    <row r="859" spans="1:20" ht="12.75">
      <c r="A859" s="19">
        <f t="shared" si="383"/>
        <v>477.3</v>
      </c>
      <c r="B859" s="21">
        <f t="shared" si="384"/>
        <v>404</v>
      </c>
      <c r="C859" s="12">
        <f t="shared" si="385"/>
        <v>7</v>
      </c>
      <c r="D859" s="11" t="s">
        <v>9</v>
      </c>
      <c r="E859" s="13">
        <f t="shared" si="386"/>
        <v>57.30000000000001</v>
      </c>
      <c r="P859" s="19">
        <f t="shared" si="382"/>
        <v>509.99999999999983</v>
      </c>
      <c r="Q859" s="21">
        <f t="shared" si="381"/>
        <v>715</v>
      </c>
      <c r="R859" s="12">
        <f t="shared" si="375"/>
        <v>8</v>
      </c>
      <c r="S859" s="11" t="s">
        <v>9</v>
      </c>
      <c r="T859" s="13">
        <f t="shared" si="376"/>
        <v>29.99999999999983</v>
      </c>
    </row>
    <row r="860" spans="1:20" ht="12.75">
      <c r="A860" s="19">
        <f t="shared" si="383"/>
        <v>477.8</v>
      </c>
      <c r="B860" s="21">
        <f t="shared" si="384"/>
        <v>403</v>
      </c>
      <c r="C860" s="12">
        <f t="shared" si="385"/>
        <v>7</v>
      </c>
      <c r="D860" s="11" t="s">
        <v>9</v>
      </c>
      <c r="E860" s="13">
        <f t="shared" si="386"/>
        <v>57.80000000000001</v>
      </c>
      <c r="P860" s="19">
        <f t="shared" si="382"/>
        <v>510.3999999999998</v>
      </c>
      <c r="Q860" s="21">
        <f t="shared" si="381"/>
        <v>714</v>
      </c>
      <c r="R860" s="12">
        <f t="shared" si="375"/>
        <v>8</v>
      </c>
      <c r="S860" s="11" t="s">
        <v>9</v>
      </c>
      <c r="T860" s="13">
        <f t="shared" si="376"/>
        <v>30.399999999999807</v>
      </c>
    </row>
    <row r="861" spans="1:20" ht="12.75">
      <c r="A861" s="19">
        <v>478.2</v>
      </c>
      <c r="B861" s="21">
        <f t="shared" si="384"/>
        <v>402</v>
      </c>
      <c r="C861" s="12">
        <f t="shared" si="385"/>
        <v>7</v>
      </c>
      <c r="D861" s="11" t="s">
        <v>9</v>
      </c>
      <c r="E861" s="13">
        <f t="shared" si="386"/>
        <v>58.19999999999999</v>
      </c>
      <c r="P861" s="19">
        <f t="shared" si="382"/>
        <v>510.7999999999998</v>
      </c>
      <c r="Q861" s="21">
        <f t="shared" si="381"/>
        <v>713</v>
      </c>
      <c r="R861" s="12">
        <f t="shared" si="375"/>
        <v>8</v>
      </c>
      <c r="S861" s="11" t="s">
        <v>9</v>
      </c>
      <c r="T861" s="13">
        <f t="shared" si="376"/>
        <v>30.799999999999784</v>
      </c>
    </row>
    <row r="862" spans="1:20" ht="12.75">
      <c r="A862" s="19">
        <f t="shared" si="383"/>
        <v>478.7</v>
      </c>
      <c r="B862" s="21">
        <f t="shared" si="384"/>
        <v>401</v>
      </c>
      <c r="C862" s="12">
        <f t="shared" si="385"/>
        <v>7</v>
      </c>
      <c r="D862" s="11" t="s">
        <v>9</v>
      </c>
      <c r="E862" s="13">
        <f t="shared" si="386"/>
        <v>58.69999999999999</v>
      </c>
      <c r="P862" s="19">
        <v>511</v>
      </c>
      <c r="Q862" s="21">
        <f t="shared" si="381"/>
        <v>712</v>
      </c>
      <c r="R862" s="12">
        <f t="shared" si="375"/>
        <v>8</v>
      </c>
      <c r="S862" s="11" t="s">
        <v>9</v>
      </c>
      <c r="T862" s="13">
        <f t="shared" si="376"/>
        <v>31</v>
      </c>
    </row>
    <row r="863" spans="1:20" ht="12.75">
      <c r="A863" s="19">
        <f t="shared" si="383"/>
        <v>479.2</v>
      </c>
      <c r="B863" s="21">
        <f t="shared" si="384"/>
        <v>400</v>
      </c>
      <c r="C863" s="12">
        <f t="shared" si="385"/>
        <v>7</v>
      </c>
      <c r="D863" s="11" t="s">
        <v>9</v>
      </c>
      <c r="E863" s="13">
        <f t="shared" si="386"/>
        <v>59.19999999999999</v>
      </c>
      <c r="P863" s="19">
        <f t="shared" si="382"/>
        <v>511.4</v>
      </c>
      <c r="Q863" s="21">
        <f t="shared" si="381"/>
        <v>711</v>
      </c>
      <c r="R863" s="12">
        <f t="shared" si="375"/>
        <v>8</v>
      </c>
      <c r="S863" s="11" t="s">
        <v>9</v>
      </c>
      <c r="T863" s="13">
        <f t="shared" si="376"/>
        <v>31.399999999999977</v>
      </c>
    </row>
    <row r="864" spans="1:20" ht="12.75">
      <c r="A864" s="19">
        <f aca="true" t="shared" si="387" ref="A864:A871">A863+0.5</f>
        <v>479.7</v>
      </c>
      <c r="B864" s="21">
        <f t="shared" si="384"/>
        <v>399</v>
      </c>
      <c r="C864" s="12">
        <f t="shared" si="385"/>
        <v>7</v>
      </c>
      <c r="D864" s="11" t="s">
        <v>9</v>
      </c>
      <c r="E864" s="13">
        <f t="shared" si="386"/>
        <v>59.69999999999999</v>
      </c>
      <c r="P864" s="19">
        <f t="shared" si="382"/>
        <v>511.79999999999995</v>
      </c>
      <c r="Q864" s="21">
        <f t="shared" si="381"/>
        <v>710</v>
      </c>
      <c r="R864" s="12">
        <f t="shared" si="375"/>
        <v>8</v>
      </c>
      <c r="S864" s="11" t="s">
        <v>9</v>
      </c>
      <c r="T864" s="13">
        <f t="shared" si="376"/>
        <v>31.799999999999955</v>
      </c>
    </row>
    <row r="865" spans="1:20" ht="12.75">
      <c r="A865" s="19">
        <v>480.1</v>
      </c>
      <c r="B865" s="21">
        <f t="shared" si="384"/>
        <v>398</v>
      </c>
      <c r="C865" s="12">
        <f t="shared" si="385"/>
        <v>8</v>
      </c>
      <c r="D865" s="11" t="s">
        <v>9</v>
      </c>
      <c r="E865" s="13">
        <f t="shared" si="386"/>
        <v>0.10000000000002274</v>
      </c>
      <c r="P865" s="19">
        <f t="shared" si="382"/>
        <v>512.1999999999999</v>
      </c>
      <c r="Q865" s="21">
        <f t="shared" si="381"/>
        <v>709</v>
      </c>
      <c r="R865" s="12">
        <f t="shared" si="375"/>
        <v>8</v>
      </c>
      <c r="S865" s="11" t="s">
        <v>9</v>
      </c>
      <c r="T865" s="13">
        <f t="shared" si="376"/>
        <v>32.19999999999993</v>
      </c>
    </row>
    <row r="866" spans="1:20" ht="12.75">
      <c r="A866" s="19">
        <f t="shared" si="387"/>
        <v>480.6</v>
      </c>
      <c r="B866" s="21">
        <f t="shared" si="384"/>
        <v>397</v>
      </c>
      <c r="C866" s="12">
        <f t="shared" si="385"/>
        <v>8</v>
      </c>
      <c r="D866" s="11" t="s">
        <v>9</v>
      </c>
      <c r="E866" s="13">
        <f t="shared" si="386"/>
        <v>0.6000000000000227</v>
      </c>
      <c r="P866" s="19">
        <f t="shared" si="382"/>
        <v>512.5999999999999</v>
      </c>
      <c r="Q866" s="21">
        <f t="shared" si="381"/>
        <v>708</v>
      </c>
      <c r="R866" s="12">
        <f t="shared" si="375"/>
        <v>8</v>
      </c>
      <c r="S866" s="11" t="s">
        <v>9</v>
      </c>
      <c r="T866" s="13">
        <f t="shared" si="376"/>
        <v>32.59999999999991</v>
      </c>
    </row>
    <row r="867" spans="1:20" ht="12.75">
      <c r="A867" s="19">
        <f t="shared" si="387"/>
        <v>481.1</v>
      </c>
      <c r="B867" s="21">
        <f t="shared" si="384"/>
        <v>396</v>
      </c>
      <c r="C867" s="12">
        <f t="shared" si="385"/>
        <v>8</v>
      </c>
      <c r="D867" s="11" t="s">
        <v>9</v>
      </c>
      <c r="E867" s="13">
        <f t="shared" si="386"/>
        <v>1.1000000000000227</v>
      </c>
      <c r="P867" s="19">
        <f t="shared" si="382"/>
        <v>512.9999999999999</v>
      </c>
      <c r="Q867" s="21">
        <f t="shared" si="381"/>
        <v>707</v>
      </c>
      <c r="R867" s="12">
        <f t="shared" si="375"/>
        <v>8</v>
      </c>
      <c r="S867" s="11" t="s">
        <v>9</v>
      </c>
      <c r="T867" s="13">
        <f t="shared" si="376"/>
        <v>32.999999999999886</v>
      </c>
    </row>
    <row r="868" spans="1:20" ht="12.75">
      <c r="A868" s="19">
        <f t="shared" si="387"/>
        <v>481.6</v>
      </c>
      <c r="B868" s="21">
        <f>B867-1</f>
        <v>395</v>
      </c>
      <c r="C868" s="12">
        <f>INT(A868/60)</f>
        <v>8</v>
      </c>
      <c r="D868" s="11" t="s">
        <v>9</v>
      </c>
      <c r="E868" s="13">
        <f>MOD(A868,60)</f>
        <v>1.6000000000000227</v>
      </c>
      <c r="P868" s="19">
        <f t="shared" si="382"/>
        <v>513.3999999999999</v>
      </c>
      <c r="Q868" s="21">
        <f t="shared" si="381"/>
        <v>706</v>
      </c>
      <c r="R868" s="12">
        <f t="shared" si="375"/>
        <v>8</v>
      </c>
      <c r="S868" s="11" t="s">
        <v>9</v>
      </c>
      <c r="T868" s="13">
        <f t="shared" si="376"/>
        <v>33.399999999999864</v>
      </c>
    </row>
    <row r="869" spans="1:20" ht="12.75">
      <c r="A869" s="19">
        <v>482</v>
      </c>
      <c r="B869" s="21">
        <f>B868-1</f>
        <v>394</v>
      </c>
      <c r="C869" s="12">
        <f>INT(A869/60)</f>
        <v>8</v>
      </c>
      <c r="D869" s="11" t="s">
        <v>9</v>
      </c>
      <c r="E869" s="13">
        <f>MOD(A869,60)</f>
        <v>2</v>
      </c>
      <c r="P869" s="19">
        <f t="shared" si="382"/>
        <v>513.7999999999998</v>
      </c>
      <c r="Q869" s="21">
        <f t="shared" si="381"/>
        <v>705</v>
      </c>
      <c r="R869" s="12">
        <f t="shared" si="375"/>
        <v>8</v>
      </c>
      <c r="S869" s="11" t="s">
        <v>9</v>
      </c>
      <c r="T869" s="13">
        <f t="shared" si="376"/>
        <v>33.79999999999984</v>
      </c>
    </row>
    <row r="870" spans="1:20" ht="12.75">
      <c r="A870" s="19">
        <f t="shared" si="387"/>
        <v>482.5</v>
      </c>
      <c r="B870" s="21">
        <f>B869-1</f>
        <v>393</v>
      </c>
      <c r="C870" s="12">
        <f>INT(A870/60)</f>
        <v>8</v>
      </c>
      <c r="D870" s="11" t="s">
        <v>9</v>
      </c>
      <c r="E870" s="13">
        <f>MOD(A870,60)</f>
        <v>2.5</v>
      </c>
      <c r="P870" s="19">
        <f t="shared" si="382"/>
        <v>514.1999999999998</v>
      </c>
      <c r="Q870" s="21">
        <f t="shared" si="381"/>
        <v>704</v>
      </c>
      <c r="R870" s="12">
        <f t="shared" si="375"/>
        <v>8</v>
      </c>
      <c r="S870" s="11" t="s">
        <v>9</v>
      </c>
      <c r="T870" s="13">
        <f t="shared" si="376"/>
        <v>34.19999999999982</v>
      </c>
    </row>
    <row r="871" spans="1:20" ht="13.5" thickBot="1">
      <c r="A871" s="22">
        <f t="shared" si="387"/>
        <v>483</v>
      </c>
      <c r="B871" s="1" t="s">
        <v>8</v>
      </c>
      <c r="C871" s="12">
        <f>INT(A871/60)</f>
        <v>8</v>
      </c>
      <c r="D871" s="11" t="s">
        <v>9</v>
      </c>
      <c r="E871" s="13">
        <f>MOD(A871,60)</f>
        <v>3</v>
      </c>
      <c r="P871" s="19">
        <f t="shared" si="382"/>
        <v>514.5999999999998</v>
      </c>
      <c r="Q871" s="21">
        <f t="shared" si="381"/>
        <v>703</v>
      </c>
      <c r="R871" s="12">
        <f t="shared" si="375"/>
        <v>8</v>
      </c>
      <c r="S871" s="11" t="s">
        <v>9</v>
      </c>
      <c r="T871" s="13">
        <f t="shared" si="376"/>
        <v>34.599999999999795</v>
      </c>
    </row>
    <row r="872" spans="1:20" ht="12.75">
      <c r="A872" s="4"/>
      <c r="P872" s="19">
        <f t="shared" si="382"/>
        <v>514.9999999999998</v>
      </c>
      <c r="Q872" s="21">
        <f t="shared" si="381"/>
        <v>702</v>
      </c>
      <c r="R872" s="12">
        <f t="shared" si="375"/>
        <v>8</v>
      </c>
      <c r="S872" s="11" t="s">
        <v>9</v>
      </c>
      <c r="T872" s="13">
        <f t="shared" si="376"/>
        <v>34.99999999999977</v>
      </c>
    </row>
    <row r="873" spans="16:20" ht="12.75">
      <c r="P873" s="19">
        <f t="shared" si="382"/>
        <v>515.3999999999997</v>
      </c>
      <c r="Q873" s="21">
        <f t="shared" si="381"/>
        <v>701</v>
      </c>
      <c r="R873" s="12">
        <f t="shared" si="375"/>
        <v>8</v>
      </c>
      <c r="S873" s="11" t="s">
        <v>9</v>
      </c>
      <c r="T873" s="13">
        <f t="shared" si="376"/>
        <v>35.39999999999975</v>
      </c>
    </row>
    <row r="874" spans="16:20" ht="12.75">
      <c r="P874" s="19">
        <f t="shared" si="382"/>
        <v>515.7999999999997</v>
      </c>
      <c r="Q874" s="21">
        <f t="shared" si="381"/>
        <v>700</v>
      </c>
      <c r="R874" s="12">
        <f t="shared" si="375"/>
        <v>8</v>
      </c>
      <c r="S874" s="11" t="s">
        <v>9</v>
      </c>
      <c r="T874" s="13">
        <f t="shared" si="376"/>
        <v>35.79999999999973</v>
      </c>
    </row>
    <row r="875" spans="16:20" ht="12.75">
      <c r="P875" s="19">
        <f t="shared" si="382"/>
        <v>516.1999999999997</v>
      </c>
      <c r="Q875" s="21">
        <f t="shared" si="381"/>
        <v>699</v>
      </c>
      <c r="R875" s="12">
        <f t="shared" si="375"/>
        <v>8</v>
      </c>
      <c r="S875" s="11" t="s">
        <v>9</v>
      </c>
      <c r="T875" s="13">
        <f t="shared" si="376"/>
        <v>36.199999999999704</v>
      </c>
    </row>
    <row r="876" spans="16:20" ht="12.75">
      <c r="P876" s="19">
        <f t="shared" si="382"/>
        <v>516.5999999999997</v>
      </c>
      <c r="Q876" s="21">
        <f t="shared" si="381"/>
        <v>698</v>
      </c>
      <c r="R876" s="12">
        <f t="shared" si="375"/>
        <v>8</v>
      </c>
      <c r="S876" s="11" t="s">
        <v>9</v>
      </c>
      <c r="T876" s="13">
        <f t="shared" si="376"/>
        <v>36.59999999999968</v>
      </c>
    </row>
    <row r="877" spans="16:20" ht="12.75">
      <c r="P877" s="19">
        <f t="shared" si="382"/>
        <v>516.9999999999997</v>
      </c>
      <c r="Q877" s="21">
        <f t="shared" si="381"/>
        <v>697</v>
      </c>
      <c r="R877" s="12">
        <f t="shared" si="375"/>
        <v>8</v>
      </c>
      <c r="S877" s="11" t="s">
        <v>9</v>
      </c>
      <c r="T877" s="13">
        <f t="shared" si="376"/>
        <v>36.99999999999966</v>
      </c>
    </row>
    <row r="878" spans="16:20" ht="12.75">
      <c r="P878" s="19">
        <v>517.2</v>
      </c>
      <c r="Q878" s="21">
        <f t="shared" si="381"/>
        <v>696</v>
      </c>
      <c r="R878" s="12">
        <f t="shared" si="375"/>
        <v>8</v>
      </c>
      <c r="S878" s="11" t="s">
        <v>9</v>
      </c>
      <c r="T878" s="13">
        <f t="shared" si="376"/>
        <v>37.200000000000045</v>
      </c>
    </row>
    <row r="879" spans="16:20" ht="12.75">
      <c r="P879" s="19">
        <f t="shared" si="382"/>
        <v>517.6</v>
      </c>
      <c r="Q879" s="21">
        <f t="shared" si="381"/>
        <v>695</v>
      </c>
      <c r="R879" s="12">
        <f t="shared" si="375"/>
        <v>8</v>
      </c>
      <c r="S879" s="11" t="s">
        <v>9</v>
      </c>
      <c r="T879" s="13">
        <f t="shared" si="376"/>
        <v>37.60000000000002</v>
      </c>
    </row>
    <row r="880" spans="16:20" ht="12.75">
      <c r="P880" s="19">
        <f t="shared" si="382"/>
        <v>518</v>
      </c>
      <c r="Q880" s="21">
        <f t="shared" si="381"/>
        <v>694</v>
      </c>
      <c r="R880" s="12">
        <f t="shared" si="375"/>
        <v>8</v>
      </c>
      <c r="S880" s="11" t="s">
        <v>9</v>
      </c>
      <c r="T880" s="13">
        <f t="shared" si="376"/>
        <v>38</v>
      </c>
    </row>
    <row r="881" spans="16:20" ht="12.75">
      <c r="P881" s="19">
        <f t="shared" si="382"/>
        <v>518.4</v>
      </c>
      <c r="Q881" s="21">
        <f t="shared" si="381"/>
        <v>693</v>
      </c>
      <c r="R881" s="12">
        <f t="shared" si="375"/>
        <v>8</v>
      </c>
      <c r="S881" s="11" t="s">
        <v>9</v>
      </c>
      <c r="T881" s="13">
        <f t="shared" si="376"/>
        <v>38.39999999999998</v>
      </c>
    </row>
    <row r="882" spans="16:20" ht="12.75">
      <c r="P882" s="19">
        <f t="shared" si="382"/>
        <v>518.8</v>
      </c>
      <c r="Q882" s="21">
        <f t="shared" si="381"/>
        <v>692</v>
      </c>
      <c r="R882" s="12">
        <f t="shared" si="375"/>
        <v>8</v>
      </c>
      <c r="S882" s="11" t="s">
        <v>9</v>
      </c>
      <c r="T882" s="13">
        <f t="shared" si="376"/>
        <v>38.799999999999955</v>
      </c>
    </row>
    <row r="883" spans="16:20" ht="12.75">
      <c r="P883" s="19">
        <f t="shared" si="382"/>
        <v>519.1999999999999</v>
      </c>
      <c r="Q883" s="21">
        <f t="shared" si="381"/>
        <v>691</v>
      </c>
      <c r="R883" s="12">
        <f t="shared" si="375"/>
        <v>8</v>
      </c>
      <c r="S883" s="11" t="s">
        <v>9</v>
      </c>
      <c r="T883" s="13">
        <f t="shared" si="376"/>
        <v>39.19999999999993</v>
      </c>
    </row>
    <row r="884" spans="16:20" ht="12.75">
      <c r="P884" s="19">
        <f t="shared" si="382"/>
        <v>519.5999999999999</v>
      </c>
      <c r="Q884" s="21">
        <f t="shared" si="381"/>
        <v>690</v>
      </c>
      <c r="R884" s="12">
        <f t="shared" si="375"/>
        <v>8</v>
      </c>
      <c r="S884" s="11" t="s">
        <v>9</v>
      </c>
      <c r="T884" s="13">
        <f t="shared" si="376"/>
        <v>39.59999999999991</v>
      </c>
    </row>
    <row r="885" spans="16:20" ht="12.75">
      <c r="P885" s="19">
        <f t="shared" si="382"/>
        <v>519.9999999999999</v>
      </c>
      <c r="Q885" s="21">
        <f t="shared" si="381"/>
        <v>689</v>
      </c>
      <c r="R885" s="12">
        <f t="shared" si="375"/>
        <v>8</v>
      </c>
      <c r="S885" s="11" t="s">
        <v>9</v>
      </c>
      <c r="T885" s="13">
        <f t="shared" si="376"/>
        <v>39.999999999999886</v>
      </c>
    </row>
    <row r="886" spans="16:20" ht="12.75">
      <c r="P886" s="19">
        <f t="shared" si="382"/>
        <v>520.3999999999999</v>
      </c>
      <c r="Q886" s="21">
        <f t="shared" si="381"/>
        <v>688</v>
      </c>
      <c r="R886" s="12">
        <f t="shared" si="375"/>
        <v>8</v>
      </c>
      <c r="S886" s="11" t="s">
        <v>9</v>
      </c>
      <c r="T886" s="13">
        <f t="shared" si="376"/>
        <v>40.399999999999864</v>
      </c>
    </row>
    <row r="887" spans="16:20" ht="12.75">
      <c r="P887" s="19">
        <f t="shared" si="382"/>
        <v>520.7999999999998</v>
      </c>
      <c r="Q887" s="21">
        <f t="shared" si="381"/>
        <v>687</v>
      </c>
      <c r="R887" s="12">
        <f t="shared" si="375"/>
        <v>8</v>
      </c>
      <c r="S887" s="11" t="s">
        <v>9</v>
      </c>
      <c r="T887" s="13">
        <f t="shared" si="376"/>
        <v>40.79999999999984</v>
      </c>
    </row>
    <row r="888" spans="16:20" ht="12.75">
      <c r="P888" s="19">
        <f t="shared" si="382"/>
        <v>521.1999999999998</v>
      </c>
      <c r="Q888" s="21">
        <f t="shared" si="381"/>
        <v>686</v>
      </c>
      <c r="R888" s="12">
        <f t="shared" si="375"/>
        <v>8</v>
      </c>
      <c r="S888" s="11" t="s">
        <v>9</v>
      </c>
      <c r="T888" s="13">
        <f t="shared" si="376"/>
        <v>41.19999999999982</v>
      </c>
    </row>
    <row r="889" spans="16:20" ht="12.75">
      <c r="P889" s="19">
        <f t="shared" si="382"/>
        <v>521.5999999999998</v>
      </c>
      <c r="Q889" s="21">
        <f t="shared" si="381"/>
        <v>685</v>
      </c>
      <c r="R889" s="12">
        <f t="shared" si="375"/>
        <v>8</v>
      </c>
      <c r="S889" s="11" t="s">
        <v>9</v>
      </c>
      <c r="T889" s="13">
        <f t="shared" si="376"/>
        <v>41.599999999999795</v>
      </c>
    </row>
    <row r="890" spans="16:20" ht="12.75">
      <c r="P890" s="19">
        <f t="shared" si="382"/>
        <v>521.9999999999998</v>
      </c>
      <c r="Q890" s="21">
        <f t="shared" si="381"/>
        <v>684</v>
      </c>
      <c r="R890" s="12">
        <f t="shared" si="375"/>
        <v>8</v>
      </c>
      <c r="S890" s="11" t="s">
        <v>9</v>
      </c>
      <c r="T890" s="13">
        <f t="shared" si="376"/>
        <v>41.99999999999977</v>
      </c>
    </row>
    <row r="891" spans="16:20" ht="12.75">
      <c r="P891" s="19">
        <f t="shared" si="382"/>
        <v>522.3999999999997</v>
      </c>
      <c r="Q891" s="21">
        <f t="shared" si="381"/>
        <v>683</v>
      </c>
      <c r="R891" s="12">
        <f t="shared" si="375"/>
        <v>8</v>
      </c>
      <c r="S891" s="11" t="s">
        <v>9</v>
      </c>
      <c r="T891" s="13">
        <f t="shared" si="376"/>
        <v>42.39999999999975</v>
      </c>
    </row>
    <row r="892" spans="16:20" ht="12.75">
      <c r="P892" s="19">
        <f t="shared" si="382"/>
        <v>522.7999999999997</v>
      </c>
      <c r="Q892" s="21">
        <f t="shared" si="381"/>
        <v>682</v>
      </c>
      <c r="R892" s="12">
        <f t="shared" si="375"/>
        <v>8</v>
      </c>
      <c r="S892" s="11" t="s">
        <v>9</v>
      </c>
      <c r="T892" s="13">
        <f t="shared" si="376"/>
        <v>42.79999999999973</v>
      </c>
    </row>
    <row r="893" spans="16:20" ht="12.75">
      <c r="P893" s="19">
        <f t="shared" si="382"/>
        <v>523.1999999999997</v>
      </c>
      <c r="Q893" s="21">
        <f t="shared" si="381"/>
        <v>681</v>
      </c>
      <c r="R893" s="12">
        <f t="shared" si="375"/>
        <v>8</v>
      </c>
      <c r="S893" s="11" t="s">
        <v>9</v>
      </c>
      <c r="T893" s="13">
        <f t="shared" si="376"/>
        <v>43.199999999999704</v>
      </c>
    </row>
    <row r="894" spans="16:20" ht="12.75">
      <c r="P894" s="19">
        <f t="shared" si="382"/>
        <v>523.5999999999997</v>
      </c>
      <c r="Q894" s="21">
        <f t="shared" si="381"/>
        <v>680</v>
      </c>
      <c r="R894" s="12">
        <f t="shared" si="375"/>
        <v>8</v>
      </c>
      <c r="S894" s="11" t="s">
        <v>9</v>
      </c>
      <c r="T894" s="13">
        <f t="shared" si="376"/>
        <v>43.59999999999968</v>
      </c>
    </row>
    <row r="895" spans="16:20" ht="12.75">
      <c r="P895" s="19">
        <f t="shared" si="382"/>
        <v>523.9999999999997</v>
      </c>
      <c r="Q895" s="21">
        <f t="shared" si="381"/>
        <v>679</v>
      </c>
      <c r="R895" s="12">
        <f t="shared" si="375"/>
        <v>8</v>
      </c>
      <c r="S895" s="11" t="s">
        <v>9</v>
      </c>
      <c r="T895" s="13">
        <f t="shared" si="376"/>
        <v>43.99999999999966</v>
      </c>
    </row>
    <row r="896" spans="16:20" ht="12.75">
      <c r="P896" s="19">
        <f t="shared" si="382"/>
        <v>524.3999999999996</v>
      </c>
      <c r="Q896" s="21">
        <f t="shared" si="381"/>
        <v>678</v>
      </c>
      <c r="R896" s="12">
        <f t="shared" si="375"/>
        <v>8</v>
      </c>
      <c r="S896" s="11" t="s">
        <v>9</v>
      </c>
      <c r="T896" s="13">
        <f t="shared" si="376"/>
        <v>44.399999999999636</v>
      </c>
    </row>
    <row r="897" spans="16:20" ht="12.75">
      <c r="P897" s="19">
        <f t="shared" si="382"/>
        <v>524.7999999999996</v>
      </c>
      <c r="Q897" s="21">
        <f t="shared" si="381"/>
        <v>677</v>
      </c>
      <c r="R897" s="12">
        <f t="shared" si="375"/>
        <v>8</v>
      </c>
      <c r="S897" s="11" t="s">
        <v>9</v>
      </c>
      <c r="T897" s="13">
        <f t="shared" si="376"/>
        <v>44.79999999999961</v>
      </c>
    </row>
    <row r="898" spans="16:20" ht="12.75">
      <c r="P898" s="19">
        <f t="shared" si="382"/>
        <v>525.1999999999996</v>
      </c>
      <c r="Q898" s="21">
        <f t="shared" si="381"/>
        <v>676</v>
      </c>
      <c r="R898" s="12">
        <f aca="true" t="shared" si="388" ref="R898:R961">INT(P898/60)</f>
        <v>8</v>
      </c>
      <c r="S898" s="11" t="s">
        <v>9</v>
      </c>
      <c r="T898" s="13">
        <f aca="true" t="shared" si="389" ref="T898:T961">MOD(P898,60)</f>
        <v>45.19999999999959</v>
      </c>
    </row>
    <row r="899" spans="16:20" ht="12.75">
      <c r="P899" s="19">
        <f t="shared" si="382"/>
        <v>525.5999999999996</v>
      </c>
      <c r="Q899" s="21">
        <f t="shared" si="381"/>
        <v>675</v>
      </c>
      <c r="R899" s="12">
        <f t="shared" si="388"/>
        <v>8</v>
      </c>
      <c r="S899" s="11" t="s">
        <v>9</v>
      </c>
      <c r="T899" s="13">
        <f t="shared" si="389"/>
        <v>45.59999999999957</v>
      </c>
    </row>
    <row r="900" spans="16:20" ht="12.75">
      <c r="P900" s="19">
        <f t="shared" si="382"/>
        <v>525.9999999999995</v>
      </c>
      <c r="Q900" s="21">
        <f t="shared" si="381"/>
        <v>674</v>
      </c>
      <c r="R900" s="12">
        <f t="shared" si="388"/>
        <v>8</v>
      </c>
      <c r="S900" s="11" t="s">
        <v>9</v>
      </c>
      <c r="T900" s="13">
        <f t="shared" si="389"/>
        <v>45.999999999999545</v>
      </c>
    </row>
    <row r="901" spans="16:20" ht="12.75">
      <c r="P901" s="19">
        <f t="shared" si="382"/>
        <v>526.3999999999995</v>
      </c>
      <c r="Q901" s="21">
        <f t="shared" si="381"/>
        <v>673</v>
      </c>
      <c r="R901" s="12">
        <f t="shared" si="388"/>
        <v>8</v>
      </c>
      <c r="S901" s="11" t="s">
        <v>9</v>
      </c>
      <c r="T901" s="13">
        <f t="shared" si="389"/>
        <v>46.39999999999952</v>
      </c>
    </row>
    <row r="902" spans="16:20" ht="12.75">
      <c r="P902" s="19">
        <f t="shared" si="382"/>
        <v>526.7999999999995</v>
      </c>
      <c r="Q902" s="21">
        <f aca="true" t="shared" si="390" ref="Q902:Q965">Q901-1</f>
        <v>672</v>
      </c>
      <c r="R902" s="12">
        <f t="shared" si="388"/>
        <v>8</v>
      </c>
      <c r="S902" s="11" t="s">
        <v>9</v>
      </c>
      <c r="T902" s="13">
        <f t="shared" si="389"/>
        <v>46.7999999999995</v>
      </c>
    </row>
    <row r="903" spans="16:20" ht="12.75">
      <c r="P903" s="19">
        <f t="shared" si="382"/>
        <v>527.1999999999995</v>
      </c>
      <c r="Q903" s="21">
        <f t="shared" si="390"/>
        <v>671</v>
      </c>
      <c r="R903" s="12">
        <f t="shared" si="388"/>
        <v>8</v>
      </c>
      <c r="S903" s="11" t="s">
        <v>9</v>
      </c>
      <c r="T903" s="13">
        <f t="shared" si="389"/>
        <v>47.19999999999948</v>
      </c>
    </row>
    <row r="904" spans="16:20" ht="12.75">
      <c r="P904" s="19">
        <f t="shared" si="382"/>
        <v>527.5999999999995</v>
      </c>
      <c r="Q904" s="21">
        <f t="shared" si="390"/>
        <v>670</v>
      </c>
      <c r="R904" s="12">
        <f t="shared" si="388"/>
        <v>8</v>
      </c>
      <c r="S904" s="11" t="s">
        <v>9</v>
      </c>
      <c r="T904" s="13">
        <f t="shared" si="389"/>
        <v>47.599999999999454</v>
      </c>
    </row>
    <row r="905" spans="16:20" ht="12.75">
      <c r="P905" s="19">
        <f t="shared" si="382"/>
        <v>527.9999999999994</v>
      </c>
      <c r="Q905" s="21">
        <f t="shared" si="390"/>
        <v>669</v>
      </c>
      <c r="R905" s="12">
        <f t="shared" si="388"/>
        <v>8</v>
      </c>
      <c r="S905" s="11" t="s">
        <v>9</v>
      </c>
      <c r="T905" s="13">
        <f t="shared" si="389"/>
        <v>47.99999999999943</v>
      </c>
    </row>
    <row r="906" spans="16:20" ht="12.75">
      <c r="P906" s="19">
        <v>528.6</v>
      </c>
      <c r="Q906" s="21">
        <f t="shared" si="390"/>
        <v>668</v>
      </c>
      <c r="R906" s="12">
        <f t="shared" si="388"/>
        <v>8</v>
      </c>
      <c r="S906" s="11" t="s">
        <v>9</v>
      </c>
      <c r="T906" s="13">
        <f t="shared" si="389"/>
        <v>48.60000000000002</v>
      </c>
    </row>
    <row r="907" spans="16:20" ht="12.75">
      <c r="P907" s="19">
        <f t="shared" si="382"/>
        <v>529</v>
      </c>
      <c r="Q907" s="21">
        <f t="shared" si="390"/>
        <v>667</v>
      </c>
      <c r="R907" s="12">
        <f t="shared" si="388"/>
        <v>8</v>
      </c>
      <c r="S907" s="11" t="s">
        <v>9</v>
      </c>
      <c r="T907" s="13">
        <f t="shared" si="389"/>
        <v>49</v>
      </c>
    </row>
    <row r="908" spans="16:20" ht="12.75">
      <c r="P908" s="19">
        <f t="shared" si="382"/>
        <v>529.4</v>
      </c>
      <c r="Q908" s="21">
        <f t="shared" si="390"/>
        <v>666</v>
      </c>
      <c r="R908" s="12">
        <f t="shared" si="388"/>
        <v>8</v>
      </c>
      <c r="S908" s="11" t="s">
        <v>9</v>
      </c>
      <c r="T908" s="13">
        <f t="shared" si="389"/>
        <v>49.39999999999998</v>
      </c>
    </row>
    <row r="909" spans="16:20" ht="12.75">
      <c r="P909" s="19">
        <f aca="true" t="shared" si="391" ref="P909:P972">P908+0.4</f>
        <v>529.8</v>
      </c>
      <c r="Q909" s="21">
        <f t="shared" si="390"/>
        <v>665</v>
      </c>
      <c r="R909" s="12">
        <f t="shared" si="388"/>
        <v>8</v>
      </c>
      <c r="S909" s="11" t="s">
        <v>9</v>
      </c>
      <c r="T909" s="13">
        <f t="shared" si="389"/>
        <v>49.799999999999955</v>
      </c>
    </row>
    <row r="910" spans="16:20" ht="12.75">
      <c r="P910" s="19">
        <f t="shared" si="391"/>
        <v>530.1999999999999</v>
      </c>
      <c r="Q910" s="21">
        <f t="shared" si="390"/>
        <v>664</v>
      </c>
      <c r="R910" s="12">
        <f t="shared" si="388"/>
        <v>8</v>
      </c>
      <c r="S910" s="11" t="s">
        <v>9</v>
      </c>
      <c r="T910" s="13">
        <f t="shared" si="389"/>
        <v>50.19999999999993</v>
      </c>
    </row>
    <row r="911" spans="16:20" ht="12.75">
      <c r="P911" s="19">
        <f t="shared" si="391"/>
        <v>530.5999999999999</v>
      </c>
      <c r="Q911" s="21">
        <f t="shared" si="390"/>
        <v>663</v>
      </c>
      <c r="R911" s="12">
        <f t="shared" si="388"/>
        <v>8</v>
      </c>
      <c r="S911" s="11" t="s">
        <v>9</v>
      </c>
      <c r="T911" s="13">
        <f t="shared" si="389"/>
        <v>50.59999999999991</v>
      </c>
    </row>
    <row r="912" spans="16:20" ht="12.75">
      <c r="P912" s="19">
        <f t="shared" si="391"/>
        <v>530.9999999999999</v>
      </c>
      <c r="Q912" s="21">
        <f t="shared" si="390"/>
        <v>662</v>
      </c>
      <c r="R912" s="12">
        <f t="shared" si="388"/>
        <v>8</v>
      </c>
      <c r="S912" s="11" t="s">
        <v>9</v>
      </c>
      <c r="T912" s="13">
        <f t="shared" si="389"/>
        <v>50.999999999999886</v>
      </c>
    </row>
    <row r="913" spans="16:20" ht="12.75">
      <c r="P913" s="19">
        <f t="shared" si="391"/>
        <v>531.3999999999999</v>
      </c>
      <c r="Q913" s="21">
        <f t="shared" si="390"/>
        <v>661</v>
      </c>
      <c r="R913" s="12">
        <f t="shared" si="388"/>
        <v>8</v>
      </c>
      <c r="S913" s="11" t="s">
        <v>9</v>
      </c>
      <c r="T913" s="13">
        <f t="shared" si="389"/>
        <v>51.399999999999864</v>
      </c>
    </row>
    <row r="914" spans="16:20" ht="12.75">
      <c r="P914" s="19">
        <f t="shared" si="391"/>
        <v>531.7999999999998</v>
      </c>
      <c r="Q914" s="21">
        <f t="shared" si="390"/>
        <v>660</v>
      </c>
      <c r="R914" s="12">
        <f t="shared" si="388"/>
        <v>8</v>
      </c>
      <c r="S914" s="11" t="s">
        <v>9</v>
      </c>
      <c r="T914" s="13">
        <f t="shared" si="389"/>
        <v>51.79999999999984</v>
      </c>
    </row>
    <row r="915" spans="16:20" ht="12.75">
      <c r="P915" s="19">
        <f t="shared" si="391"/>
        <v>532.1999999999998</v>
      </c>
      <c r="Q915" s="21">
        <f t="shared" si="390"/>
        <v>659</v>
      </c>
      <c r="R915" s="12">
        <f t="shared" si="388"/>
        <v>8</v>
      </c>
      <c r="S915" s="11" t="s">
        <v>9</v>
      </c>
      <c r="T915" s="13">
        <f t="shared" si="389"/>
        <v>52.19999999999982</v>
      </c>
    </row>
    <row r="916" spans="16:20" ht="12.75">
      <c r="P916" s="19">
        <f t="shared" si="391"/>
        <v>532.5999999999998</v>
      </c>
      <c r="Q916" s="21">
        <f t="shared" si="390"/>
        <v>658</v>
      </c>
      <c r="R916" s="12">
        <f t="shared" si="388"/>
        <v>8</v>
      </c>
      <c r="S916" s="11" t="s">
        <v>9</v>
      </c>
      <c r="T916" s="13">
        <f t="shared" si="389"/>
        <v>52.599999999999795</v>
      </c>
    </row>
    <row r="917" spans="16:20" ht="12.75">
      <c r="P917" s="19">
        <f t="shared" si="391"/>
        <v>532.9999999999998</v>
      </c>
      <c r="Q917" s="21">
        <f t="shared" si="390"/>
        <v>657</v>
      </c>
      <c r="R917" s="12">
        <f t="shared" si="388"/>
        <v>8</v>
      </c>
      <c r="S917" s="11" t="s">
        <v>9</v>
      </c>
      <c r="T917" s="13">
        <f t="shared" si="389"/>
        <v>52.99999999999977</v>
      </c>
    </row>
    <row r="918" spans="16:20" ht="12.75">
      <c r="P918" s="19">
        <f t="shared" si="391"/>
        <v>533.3999999999997</v>
      </c>
      <c r="Q918" s="21">
        <f t="shared" si="390"/>
        <v>656</v>
      </c>
      <c r="R918" s="12">
        <f t="shared" si="388"/>
        <v>8</v>
      </c>
      <c r="S918" s="11" t="s">
        <v>9</v>
      </c>
      <c r="T918" s="13">
        <f t="shared" si="389"/>
        <v>53.39999999999975</v>
      </c>
    </row>
    <row r="919" spans="16:20" ht="12.75">
      <c r="P919" s="19">
        <v>534</v>
      </c>
      <c r="Q919" s="21">
        <f t="shared" si="390"/>
        <v>655</v>
      </c>
      <c r="R919" s="12">
        <f t="shared" si="388"/>
        <v>8</v>
      </c>
      <c r="S919" s="11" t="s">
        <v>9</v>
      </c>
      <c r="T919" s="13">
        <f t="shared" si="389"/>
        <v>54</v>
      </c>
    </row>
    <row r="920" spans="16:20" ht="12.75">
      <c r="P920" s="19">
        <f t="shared" si="391"/>
        <v>534.4</v>
      </c>
      <c r="Q920" s="21">
        <f t="shared" si="390"/>
        <v>654</v>
      </c>
      <c r="R920" s="12">
        <f t="shared" si="388"/>
        <v>8</v>
      </c>
      <c r="S920" s="11" t="s">
        <v>9</v>
      </c>
      <c r="T920" s="13">
        <f t="shared" si="389"/>
        <v>54.39999999999998</v>
      </c>
    </row>
    <row r="921" spans="16:20" ht="12.75">
      <c r="P921" s="19">
        <f t="shared" si="391"/>
        <v>534.8</v>
      </c>
      <c r="Q921" s="21">
        <f t="shared" si="390"/>
        <v>653</v>
      </c>
      <c r="R921" s="12">
        <f t="shared" si="388"/>
        <v>8</v>
      </c>
      <c r="S921" s="11" t="s">
        <v>9</v>
      </c>
      <c r="T921" s="13">
        <f t="shared" si="389"/>
        <v>54.799999999999955</v>
      </c>
    </row>
    <row r="922" spans="16:20" ht="12.75">
      <c r="P922" s="19">
        <f t="shared" si="391"/>
        <v>535.1999999999999</v>
      </c>
      <c r="Q922" s="21">
        <f t="shared" si="390"/>
        <v>652</v>
      </c>
      <c r="R922" s="12">
        <f t="shared" si="388"/>
        <v>8</v>
      </c>
      <c r="S922" s="11" t="s">
        <v>9</v>
      </c>
      <c r="T922" s="13">
        <f t="shared" si="389"/>
        <v>55.19999999999993</v>
      </c>
    </row>
    <row r="923" spans="16:20" ht="12.75">
      <c r="P923" s="19">
        <f t="shared" si="391"/>
        <v>535.5999999999999</v>
      </c>
      <c r="Q923" s="21">
        <f t="shared" si="390"/>
        <v>651</v>
      </c>
      <c r="R923" s="12">
        <f t="shared" si="388"/>
        <v>8</v>
      </c>
      <c r="S923" s="11" t="s">
        <v>9</v>
      </c>
      <c r="T923" s="13">
        <f t="shared" si="389"/>
        <v>55.59999999999991</v>
      </c>
    </row>
    <row r="924" spans="16:20" ht="12.75">
      <c r="P924" s="19">
        <f t="shared" si="391"/>
        <v>535.9999999999999</v>
      </c>
      <c r="Q924" s="21">
        <f t="shared" si="390"/>
        <v>650</v>
      </c>
      <c r="R924" s="12">
        <f t="shared" si="388"/>
        <v>8</v>
      </c>
      <c r="S924" s="11" t="s">
        <v>9</v>
      </c>
      <c r="T924" s="13">
        <f t="shared" si="389"/>
        <v>55.999999999999886</v>
      </c>
    </row>
    <row r="925" spans="16:20" ht="12.75">
      <c r="P925" s="19">
        <f t="shared" si="391"/>
        <v>536.3999999999999</v>
      </c>
      <c r="Q925" s="21">
        <f t="shared" si="390"/>
        <v>649</v>
      </c>
      <c r="R925" s="12">
        <f t="shared" si="388"/>
        <v>8</v>
      </c>
      <c r="S925" s="11" t="s">
        <v>9</v>
      </c>
      <c r="T925" s="13">
        <f t="shared" si="389"/>
        <v>56.399999999999864</v>
      </c>
    </row>
    <row r="926" spans="16:20" ht="12.75">
      <c r="P926" s="19">
        <f t="shared" si="391"/>
        <v>536.7999999999998</v>
      </c>
      <c r="Q926" s="21">
        <f t="shared" si="390"/>
        <v>648</v>
      </c>
      <c r="R926" s="12">
        <f t="shared" si="388"/>
        <v>8</v>
      </c>
      <c r="S926" s="11" t="s">
        <v>9</v>
      </c>
      <c r="T926" s="13">
        <f t="shared" si="389"/>
        <v>56.79999999999984</v>
      </c>
    </row>
    <row r="927" spans="16:20" ht="12.75">
      <c r="P927" s="19">
        <f t="shared" si="391"/>
        <v>537.1999999999998</v>
      </c>
      <c r="Q927" s="21">
        <f t="shared" si="390"/>
        <v>647</v>
      </c>
      <c r="R927" s="12">
        <f t="shared" si="388"/>
        <v>8</v>
      </c>
      <c r="S927" s="11" t="s">
        <v>9</v>
      </c>
      <c r="T927" s="13">
        <f t="shared" si="389"/>
        <v>57.19999999999982</v>
      </c>
    </row>
    <row r="928" spans="16:20" ht="12.75">
      <c r="P928" s="19">
        <f t="shared" si="391"/>
        <v>537.5999999999998</v>
      </c>
      <c r="Q928" s="21">
        <f t="shared" si="390"/>
        <v>646</v>
      </c>
      <c r="R928" s="12">
        <f t="shared" si="388"/>
        <v>8</v>
      </c>
      <c r="S928" s="11" t="s">
        <v>9</v>
      </c>
      <c r="T928" s="13">
        <f t="shared" si="389"/>
        <v>57.599999999999795</v>
      </c>
    </row>
    <row r="929" spans="16:20" ht="12.75">
      <c r="P929" s="19">
        <f t="shared" si="391"/>
        <v>537.9999999999998</v>
      </c>
      <c r="Q929" s="21">
        <f t="shared" si="390"/>
        <v>645</v>
      </c>
      <c r="R929" s="12">
        <f t="shared" si="388"/>
        <v>8</v>
      </c>
      <c r="S929" s="11" t="s">
        <v>9</v>
      </c>
      <c r="T929" s="13">
        <f t="shared" si="389"/>
        <v>57.99999999999977</v>
      </c>
    </row>
    <row r="930" spans="16:20" ht="12.75">
      <c r="P930" s="19">
        <v>538.6</v>
      </c>
      <c r="Q930" s="21">
        <f t="shared" si="390"/>
        <v>644</v>
      </c>
      <c r="R930" s="12">
        <f t="shared" si="388"/>
        <v>8</v>
      </c>
      <c r="S930" s="11" t="s">
        <v>9</v>
      </c>
      <c r="T930" s="13">
        <f t="shared" si="389"/>
        <v>58.60000000000002</v>
      </c>
    </row>
    <row r="931" spans="16:20" ht="12.75">
      <c r="P931" s="19">
        <f t="shared" si="391"/>
        <v>539</v>
      </c>
      <c r="Q931" s="21">
        <f t="shared" si="390"/>
        <v>643</v>
      </c>
      <c r="R931" s="12">
        <f t="shared" si="388"/>
        <v>8</v>
      </c>
      <c r="S931" s="11" t="s">
        <v>9</v>
      </c>
      <c r="T931" s="13">
        <f t="shared" si="389"/>
        <v>59</v>
      </c>
    </row>
    <row r="932" spans="16:20" ht="12.75">
      <c r="P932" s="19">
        <f t="shared" si="391"/>
        <v>539.4</v>
      </c>
      <c r="Q932" s="21">
        <f t="shared" si="390"/>
        <v>642</v>
      </c>
      <c r="R932" s="12">
        <f t="shared" si="388"/>
        <v>8</v>
      </c>
      <c r="S932" s="11" t="s">
        <v>9</v>
      </c>
      <c r="T932" s="13">
        <f t="shared" si="389"/>
        <v>59.39999999999998</v>
      </c>
    </row>
    <row r="933" spans="16:20" ht="12.75">
      <c r="P933" s="19">
        <f t="shared" si="391"/>
        <v>539.8</v>
      </c>
      <c r="Q933" s="21">
        <f t="shared" si="390"/>
        <v>641</v>
      </c>
      <c r="R933" s="12">
        <f t="shared" si="388"/>
        <v>8</v>
      </c>
      <c r="S933" s="11" t="s">
        <v>9</v>
      </c>
      <c r="T933" s="13">
        <f t="shared" si="389"/>
        <v>59.799999999999955</v>
      </c>
    </row>
    <row r="934" spans="16:20" ht="12.75">
      <c r="P934" s="19">
        <f t="shared" si="391"/>
        <v>540.1999999999999</v>
      </c>
      <c r="Q934" s="21">
        <f t="shared" si="390"/>
        <v>640</v>
      </c>
      <c r="R934" s="12">
        <f t="shared" si="388"/>
        <v>9</v>
      </c>
      <c r="S934" s="11" t="s">
        <v>9</v>
      </c>
      <c r="T934" s="13">
        <f t="shared" si="389"/>
        <v>0.1999999999999318</v>
      </c>
    </row>
    <row r="935" spans="16:20" ht="12.75">
      <c r="P935" s="19">
        <f t="shared" si="391"/>
        <v>540.5999999999999</v>
      </c>
      <c r="Q935" s="21">
        <f t="shared" si="390"/>
        <v>639</v>
      </c>
      <c r="R935" s="12">
        <f t="shared" si="388"/>
        <v>9</v>
      </c>
      <c r="S935" s="11" t="s">
        <v>9</v>
      </c>
      <c r="T935" s="13">
        <f t="shared" si="389"/>
        <v>0.599999999999909</v>
      </c>
    </row>
    <row r="936" spans="16:20" ht="12.75">
      <c r="P936" s="19">
        <f t="shared" si="391"/>
        <v>540.9999999999999</v>
      </c>
      <c r="Q936" s="21">
        <f t="shared" si="390"/>
        <v>638</v>
      </c>
      <c r="R936" s="12">
        <f t="shared" si="388"/>
        <v>9</v>
      </c>
      <c r="S936" s="11" t="s">
        <v>9</v>
      </c>
      <c r="T936" s="13">
        <f t="shared" si="389"/>
        <v>0.9999999999998863</v>
      </c>
    </row>
    <row r="937" spans="16:20" ht="12.75">
      <c r="P937" s="19">
        <v>541.6</v>
      </c>
      <c r="Q937" s="21">
        <f t="shared" si="390"/>
        <v>637</v>
      </c>
      <c r="R937" s="12">
        <f t="shared" si="388"/>
        <v>9</v>
      </c>
      <c r="S937" s="11" t="s">
        <v>9</v>
      </c>
      <c r="T937" s="13">
        <f t="shared" si="389"/>
        <v>1.6000000000000227</v>
      </c>
    </row>
    <row r="938" spans="16:20" ht="12.75">
      <c r="P938" s="19">
        <f t="shared" si="391"/>
        <v>542</v>
      </c>
      <c r="Q938" s="21">
        <f t="shared" si="390"/>
        <v>636</v>
      </c>
      <c r="R938" s="12">
        <f t="shared" si="388"/>
        <v>9</v>
      </c>
      <c r="S938" s="11" t="s">
        <v>9</v>
      </c>
      <c r="T938" s="13">
        <f t="shared" si="389"/>
        <v>2</v>
      </c>
    </row>
    <row r="939" spans="16:20" ht="12.75">
      <c r="P939" s="19">
        <f t="shared" si="391"/>
        <v>542.4</v>
      </c>
      <c r="Q939" s="21">
        <f t="shared" si="390"/>
        <v>635</v>
      </c>
      <c r="R939" s="12">
        <f t="shared" si="388"/>
        <v>9</v>
      </c>
      <c r="S939" s="11" t="s">
        <v>9</v>
      </c>
      <c r="T939" s="13">
        <f t="shared" si="389"/>
        <v>2.3999999999999773</v>
      </c>
    </row>
    <row r="940" spans="16:20" ht="12.75">
      <c r="P940" s="19">
        <f t="shared" si="391"/>
        <v>542.8</v>
      </c>
      <c r="Q940" s="21">
        <f t="shared" si="390"/>
        <v>634</v>
      </c>
      <c r="R940" s="12">
        <f t="shared" si="388"/>
        <v>9</v>
      </c>
      <c r="S940" s="11" t="s">
        <v>9</v>
      </c>
      <c r="T940" s="13">
        <f t="shared" si="389"/>
        <v>2.7999999999999545</v>
      </c>
    </row>
    <row r="941" spans="16:20" ht="12.75">
      <c r="P941" s="19">
        <f t="shared" si="391"/>
        <v>543.1999999999999</v>
      </c>
      <c r="Q941" s="21">
        <f t="shared" si="390"/>
        <v>633</v>
      </c>
      <c r="R941" s="12">
        <f t="shared" si="388"/>
        <v>9</v>
      </c>
      <c r="S941" s="11" t="s">
        <v>9</v>
      </c>
      <c r="T941" s="13">
        <f t="shared" si="389"/>
        <v>3.199999999999932</v>
      </c>
    </row>
    <row r="942" spans="16:20" ht="12.75">
      <c r="P942" s="19">
        <f t="shared" si="391"/>
        <v>543.5999999999999</v>
      </c>
      <c r="Q942" s="21">
        <f t="shared" si="390"/>
        <v>632</v>
      </c>
      <c r="R942" s="12">
        <f t="shared" si="388"/>
        <v>9</v>
      </c>
      <c r="S942" s="11" t="s">
        <v>9</v>
      </c>
      <c r="T942" s="13">
        <f t="shared" si="389"/>
        <v>3.599999999999909</v>
      </c>
    </row>
    <row r="943" spans="16:20" ht="12.75">
      <c r="P943" s="19">
        <v>544.2</v>
      </c>
      <c r="Q943" s="21">
        <f t="shared" si="390"/>
        <v>631</v>
      </c>
      <c r="R943" s="12">
        <f t="shared" si="388"/>
        <v>9</v>
      </c>
      <c r="S943" s="11" t="s">
        <v>9</v>
      </c>
      <c r="T943" s="13">
        <f t="shared" si="389"/>
        <v>4.2000000000000455</v>
      </c>
    </row>
    <row r="944" spans="16:20" ht="12.75">
      <c r="P944" s="19">
        <f t="shared" si="391"/>
        <v>544.6</v>
      </c>
      <c r="Q944" s="21">
        <f t="shared" si="390"/>
        <v>630</v>
      </c>
      <c r="R944" s="12">
        <f t="shared" si="388"/>
        <v>9</v>
      </c>
      <c r="S944" s="11" t="s">
        <v>9</v>
      </c>
      <c r="T944" s="13">
        <f t="shared" si="389"/>
        <v>4.600000000000023</v>
      </c>
    </row>
    <row r="945" spans="16:20" ht="12.75">
      <c r="P945" s="19">
        <f t="shared" si="391"/>
        <v>545</v>
      </c>
      <c r="Q945" s="21">
        <f t="shared" si="390"/>
        <v>629</v>
      </c>
      <c r="R945" s="12">
        <f t="shared" si="388"/>
        <v>9</v>
      </c>
      <c r="S945" s="11" t="s">
        <v>9</v>
      </c>
      <c r="T945" s="13">
        <f t="shared" si="389"/>
        <v>5</v>
      </c>
    </row>
    <row r="946" spans="16:20" ht="12.75">
      <c r="P946" s="19">
        <f t="shared" si="391"/>
        <v>545.4</v>
      </c>
      <c r="Q946" s="21">
        <f t="shared" si="390"/>
        <v>628</v>
      </c>
      <c r="R946" s="12">
        <f t="shared" si="388"/>
        <v>9</v>
      </c>
      <c r="S946" s="11" t="s">
        <v>9</v>
      </c>
      <c r="T946" s="13">
        <f t="shared" si="389"/>
        <v>5.399999999999977</v>
      </c>
    </row>
    <row r="947" spans="16:20" ht="12.75">
      <c r="P947" s="19">
        <f t="shared" si="391"/>
        <v>545.8</v>
      </c>
      <c r="Q947" s="21">
        <f t="shared" si="390"/>
        <v>627</v>
      </c>
      <c r="R947" s="12">
        <f t="shared" si="388"/>
        <v>9</v>
      </c>
      <c r="S947" s="11" t="s">
        <v>9</v>
      </c>
      <c r="T947" s="13">
        <f t="shared" si="389"/>
        <v>5.7999999999999545</v>
      </c>
    </row>
    <row r="948" spans="16:20" ht="12.75">
      <c r="P948" s="19">
        <v>546.4</v>
      </c>
      <c r="Q948" s="21">
        <f t="shared" si="390"/>
        <v>626</v>
      </c>
      <c r="R948" s="12">
        <f t="shared" si="388"/>
        <v>9</v>
      </c>
      <c r="S948" s="11" t="s">
        <v>9</v>
      </c>
      <c r="T948" s="13">
        <f t="shared" si="389"/>
        <v>6.399999999999977</v>
      </c>
    </row>
    <row r="949" spans="16:20" ht="12.75">
      <c r="P949" s="19">
        <f t="shared" si="391"/>
        <v>546.8</v>
      </c>
      <c r="Q949" s="21">
        <f t="shared" si="390"/>
        <v>625</v>
      </c>
      <c r="R949" s="12">
        <f t="shared" si="388"/>
        <v>9</v>
      </c>
      <c r="S949" s="11" t="s">
        <v>9</v>
      </c>
      <c r="T949" s="13">
        <f t="shared" si="389"/>
        <v>6.7999999999999545</v>
      </c>
    </row>
    <row r="950" spans="16:20" ht="12.75">
      <c r="P950" s="19">
        <f t="shared" si="391"/>
        <v>547.1999999999999</v>
      </c>
      <c r="Q950" s="21">
        <f t="shared" si="390"/>
        <v>624</v>
      </c>
      <c r="R950" s="12">
        <f t="shared" si="388"/>
        <v>9</v>
      </c>
      <c r="S950" s="11" t="s">
        <v>9</v>
      </c>
      <c r="T950" s="13">
        <f t="shared" si="389"/>
        <v>7.199999999999932</v>
      </c>
    </row>
    <row r="951" spans="16:20" ht="12.75">
      <c r="P951" s="19">
        <f t="shared" si="391"/>
        <v>547.5999999999999</v>
      </c>
      <c r="Q951" s="21">
        <f t="shared" si="390"/>
        <v>623</v>
      </c>
      <c r="R951" s="12">
        <f t="shared" si="388"/>
        <v>9</v>
      </c>
      <c r="S951" s="11" t="s">
        <v>9</v>
      </c>
      <c r="T951" s="13">
        <f t="shared" si="389"/>
        <v>7.599999999999909</v>
      </c>
    </row>
    <row r="952" spans="16:20" ht="12.75">
      <c r="P952" s="19">
        <f t="shared" si="391"/>
        <v>547.9999999999999</v>
      </c>
      <c r="Q952" s="21">
        <f t="shared" si="390"/>
        <v>622</v>
      </c>
      <c r="R952" s="12">
        <f t="shared" si="388"/>
        <v>9</v>
      </c>
      <c r="S952" s="11" t="s">
        <v>9</v>
      </c>
      <c r="T952" s="13">
        <f t="shared" si="389"/>
        <v>7.999999999999886</v>
      </c>
    </row>
    <row r="953" spans="16:20" ht="12.75">
      <c r="P953" s="19">
        <f t="shared" si="391"/>
        <v>548.3999999999999</v>
      </c>
      <c r="Q953" s="21">
        <f t="shared" si="390"/>
        <v>621</v>
      </c>
      <c r="R953" s="12">
        <f t="shared" si="388"/>
        <v>9</v>
      </c>
      <c r="S953" s="11" t="s">
        <v>9</v>
      </c>
      <c r="T953" s="13">
        <f t="shared" si="389"/>
        <v>8.399999999999864</v>
      </c>
    </row>
    <row r="954" spans="16:20" ht="12.75">
      <c r="P954" s="19">
        <v>549</v>
      </c>
      <c r="Q954" s="21">
        <f t="shared" si="390"/>
        <v>620</v>
      </c>
      <c r="R954" s="12">
        <f t="shared" si="388"/>
        <v>9</v>
      </c>
      <c r="S954" s="11" t="s">
        <v>9</v>
      </c>
      <c r="T954" s="13">
        <f t="shared" si="389"/>
        <v>9</v>
      </c>
    </row>
    <row r="955" spans="16:20" ht="12.75">
      <c r="P955" s="19">
        <f t="shared" si="391"/>
        <v>549.4</v>
      </c>
      <c r="Q955" s="21">
        <f t="shared" si="390"/>
        <v>619</v>
      </c>
      <c r="R955" s="12">
        <f t="shared" si="388"/>
        <v>9</v>
      </c>
      <c r="S955" s="11" t="s">
        <v>9</v>
      </c>
      <c r="T955" s="13">
        <f t="shared" si="389"/>
        <v>9.399999999999977</v>
      </c>
    </row>
    <row r="956" spans="16:20" ht="12.75">
      <c r="P956" s="19">
        <f t="shared" si="391"/>
        <v>549.8</v>
      </c>
      <c r="Q956" s="21">
        <f t="shared" si="390"/>
        <v>618</v>
      </c>
      <c r="R956" s="12">
        <f t="shared" si="388"/>
        <v>9</v>
      </c>
      <c r="S956" s="11" t="s">
        <v>9</v>
      </c>
      <c r="T956" s="13">
        <f t="shared" si="389"/>
        <v>9.799999999999955</v>
      </c>
    </row>
    <row r="957" spans="16:20" ht="12.75">
      <c r="P957" s="19">
        <f t="shared" si="391"/>
        <v>550.1999999999999</v>
      </c>
      <c r="Q957" s="21">
        <f t="shared" si="390"/>
        <v>617</v>
      </c>
      <c r="R957" s="12">
        <f t="shared" si="388"/>
        <v>9</v>
      </c>
      <c r="S957" s="11" t="s">
        <v>9</v>
      </c>
      <c r="T957" s="13">
        <f t="shared" si="389"/>
        <v>10.199999999999932</v>
      </c>
    </row>
    <row r="958" spans="16:20" ht="12.75">
      <c r="P958" s="19">
        <v>550.8</v>
      </c>
      <c r="Q958" s="21">
        <f t="shared" si="390"/>
        <v>616</v>
      </c>
      <c r="R958" s="12">
        <f t="shared" si="388"/>
        <v>9</v>
      </c>
      <c r="S958" s="11" t="s">
        <v>9</v>
      </c>
      <c r="T958" s="13">
        <f t="shared" si="389"/>
        <v>10.799999999999955</v>
      </c>
    </row>
    <row r="959" spans="16:20" ht="12.75">
      <c r="P959" s="19">
        <f t="shared" si="391"/>
        <v>551.1999999999999</v>
      </c>
      <c r="Q959" s="21">
        <f t="shared" si="390"/>
        <v>615</v>
      </c>
      <c r="R959" s="12">
        <f t="shared" si="388"/>
        <v>9</v>
      </c>
      <c r="S959" s="11" t="s">
        <v>9</v>
      </c>
      <c r="T959" s="13">
        <f t="shared" si="389"/>
        <v>11.199999999999932</v>
      </c>
    </row>
    <row r="960" spans="16:20" ht="12.75">
      <c r="P960" s="19">
        <f t="shared" si="391"/>
        <v>551.5999999999999</v>
      </c>
      <c r="Q960" s="21">
        <f t="shared" si="390"/>
        <v>614</v>
      </c>
      <c r="R960" s="12">
        <f t="shared" si="388"/>
        <v>9</v>
      </c>
      <c r="S960" s="11" t="s">
        <v>9</v>
      </c>
      <c r="T960" s="13">
        <f t="shared" si="389"/>
        <v>11.599999999999909</v>
      </c>
    </row>
    <row r="961" spans="16:20" ht="12.75">
      <c r="P961" s="19">
        <f t="shared" si="391"/>
        <v>551.9999999999999</v>
      </c>
      <c r="Q961" s="21">
        <f t="shared" si="390"/>
        <v>613</v>
      </c>
      <c r="R961" s="12">
        <f t="shared" si="388"/>
        <v>9</v>
      </c>
      <c r="S961" s="11" t="s">
        <v>9</v>
      </c>
      <c r="T961" s="13">
        <f t="shared" si="389"/>
        <v>11.999999999999886</v>
      </c>
    </row>
    <row r="962" spans="16:20" ht="12.75">
      <c r="P962" s="19">
        <v>552.6</v>
      </c>
      <c r="Q962" s="21">
        <f t="shared" si="390"/>
        <v>612</v>
      </c>
      <c r="R962" s="12">
        <f aca="true" t="shared" si="392" ref="R962:R1025">INT(P962/60)</f>
        <v>9</v>
      </c>
      <c r="S962" s="11" t="s">
        <v>9</v>
      </c>
      <c r="T962" s="13">
        <f aca="true" t="shared" si="393" ref="T962:T1025">MOD(P962,60)</f>
        <v>12.600000000000023</v>
      </c>
    </row>
    <row r="963" spans="16:20" ht="12.75">
      <c r="P963" s="19">
        <f t="shared" si="391"/>
        <v>553</v>
      </c>
      <c r="Q963" s="21">
        <f t="shared" si="390"/>
        <v>611</v>
      </c>
      <c r="R963" s="12">
        <f t="shared" si="392"/>
        <v>9</v>
      </c>
      <c r="S963" s="11" t="s">
        <v>9</v>
      </c>
      <c r="T963" s="13">
        <f t="shared" si="393"/>
        <v>13</v>
      </c>
    </row>
    <row r="964" spans="16:20" ht="12.75">
      <c r="P964" s="19">
        <f t="shared" si="391"/>
        <v>553.4</v>
      </c>
      <c r="Q964" s="21">
        <f t="shared" si="390"/>
        <v>610</v>
      </c>
      <c r="R964" s="12">
        <f t="shared" si="392"/>
        <v>9</v>
      </c>
      <c r="S964" s="11" t="s">
        <v>9</v>
      </c>
      <c r="T964" s="13">
        <f t="shared" si="393"/>
        <v>13.399999999999977</v>
      </c>
    </row>
    <row r="965" spans="16:20" ht="12.75">
      <c r="P965" s="19">
        <f t="shared" si="391"/>
        <v>553.8</v>
      </c>
      <c r="Q965" s="21">
        <f t="shared" si="390"/>
        <v>609</v>
      </c>
      <c r="R965" s="12">
        <f t="shared" si="392"/>
        <v>9</v>
      </c>
      <c r="S965" s="11" t="s">
        <v>9</v>
      </c>
      <c r="T965" s="13">
        <f t="shared" si="393"/>
        <v>13.799999999999955</v>
      </c>
    </row>
    <row r="966" spans="16:20" ht="12.75">
      <c r="P966" s="19">
        <f t="shared" si="391"/>
        <v>554.1999999999999</v>
      </c>
      <c r="Q966" s="21">
        <f aca="true" t="shared" si="394" ref="Q966:Q1029">Q965-1</f>
        <v>608</v>
      </c>
      <c r="R966" s="12">
        <f t="shared" si="392"/>
        <v>9</v>
      </c>
      <c r="S966" s="11" t="s">
        <v>9</v>
      </c>
      <c r="T966" s="13">
        <f t="shared" si="393"/>
        <v>14.199999999999932</v>
      </c>
    </row>
    <row r="967" spans="16:20" ht="12.75">
      <c r="P967" s="19">
        <v>554.8</v>
      </c>
      <c r="Q967" s="21">
        <f t="shared" si="394"/>
        <v>607</v>
      </c>
      <c r="R967" s="12">
        <f t="shared" si="392"/>
        <v>9</v>
      </c>
      <c r="S967" s="11" t="s">
        <v>9</v>
      </c>
      <c r="T967" s="13">
        <f t="shared" si="393"/>
        <v>14.799999999999955</v>
      </c>
    </row>
    <row r="968" spans="16:20" ht="12.75">
      <c r="P968" s="19">
        <f t="shared" si="391"/>
        <v>555.1999999999999</v>
      </c>
      <c r="Q968" s="21">
        <f t="shared" si="394"/>
        <v>606</v>
      </c>
      <c r="R968" s="12">
        <f t="shared" si="392"/>
        <v>9</v>
      </c>
      <c r="S968" s="11" t="s">
        <v>9</v>
      </c>
      <c r="T968" s="13">
        <f t="shared" si="393"/>
        <v>15.199999999999932</v>
      </c>
    </row>
    <row r="969" spans="16:20" ht="12.75">
      <c r="P969" s="19">
        <f t="shared" si="391"/>
        <v>555.5999999999999</v>
      </c>
      <c r="Q969" s="21">
        <f t="shared" si="394"/>
        <v>605</v>
      </c>
      <c r="R969" s="12">
        <f t="shared" si="392"/>
        <v>9</v>
      </c>
      <c r="S969" s="11" t="s">
        <v>9</v>
      </c>
      <c r="T969" s="13">
        <f t="shared" si="393"/>
        <v>15.599999999999909</v>
      </c>
    </row>
    <row r="970" spans="16:20" ht="12.75">
      <c r="P970" s="19">
        <f t="shared" si="391"/>
        <v>555.9999999999999</v>
      </c>
      <c r="Q970" s="21">
        <f t="shared" si="394"/>
        <v>604</v>
      </c>
      <c r="R970" s="12">
        <f t="shared" si="392"/>
        <v>9</v>
      </c>
      <c r="S970" s="11" t="s">
        <v>9</v>
      </c>
      <c r="T970" s="13">
        <f t="shared" si="393"/>
        <v>15.999999999999886</v>
      </c>
    </row>
    <row r="971" spans="16:20" ht="12.75">
      <c r="P971" s="19">
        <v>556.6</v>
      </c>
      <c r="Q971" s="21">
        <f t="shared" si="394"/>
        <v>603</v>
      </c>
      <c r="R971" s="12">
        <f t="shared" si="392"/>
        <v>9</v>
      </c>
      <c r="S971" s="11" t="s">
        <v>9</v>
      </c>
      <c r="T971" s="13">
        <f t="shared" si="393"/>
        <v>16.600000000000023</v>
      </c>
    </row>
    <row r="972" spans="16:20" ht="12.75">
      <c r="P972" s="19">
        <f t="shared" si="391"/>
        <v>557</v>
      </c>
      <c r="Q972" s="21">
        <f t="shared" si="394"/>
        <v>602</v>
      </c>
      <c r="R972" s="12">
        <f t="shared" si="392"/>
        <v>9</v>
      </c>
      <c r="S972" s="11" t="s">
        <v>9</v>
      </c>
      <c r="T972" s="13">
        <f t="shared" si="393"/>
        <v>17</v>
      </c>
    </row>
    <row r="973" spans="16:20" ht="12.75">
      <c r="P973" s="19">
        <f>P972+0.4</f>
        <v>557.4</v>
      </c>
      <c r="Q973" s="21">
        <f t="shared" si="394"/>
        <v>601</v>
      </c>
      <c r="R973" s="12">
        <f t="shared" si="392"/>
        <v>9</v>
      </c>
      <c r="S973" s="11" t="s">
        <v>9</v>
      </c>
      <c r="T973" s="13">
        <f t="shared" si="393"/>
        <v>17.399999999999977</v>
      </c>
    </row>
    <row r="974" spans="16:20" ht="12.75">
      <c r="P974" s="19">
        <v>558</v>
      </c>
      <c r="Q974" s="21">
        <f t="shared" si="394"/>
        <v>600</v>
      </c>
      <c r="R974" s="12">
        <f t="shared" si="392"/>
        <v>9</v>
      </c>
      <c r="S974" s="11" t="s">
        <v>9</v>
      </c>
      <c r="T974" s="13">
        <f t="shared" si="393"/>
        <v>18</v>
      </c>
    </row>
    <row r="975" spans="16:20" ht="12.75">
      <c r="P975" s="19">
        <v>558.5</v>
      </c>
      <c r="Q975" s="21">
        <f t="shared" si="394"/>
        <v>599</v>
      </c>
      <c r="R975" s="12">
        <f t="shared" si="392"/>
        <v>9</v>
      </c>
      <c r="S975" s="11" t="s">
        <v>9</v>
      </c>
      <c r="T975" s="13">
        <f t="shared" si="393"/>
        <v>18.5</v>
      </c>
    </row>
    <row r="976" spans="16:20" ht="12.75">
      <c r="P976" s="19">
        <v>559</v>
      </c>
      <c r="Q976" s="21">
        <f t="shared" si="394"/>
        <v>598</v>
      </c>
      <c r="R976" s="12">
        <f t="shared" si="392"/>
        <v>9</v>
      </c>
      <c r="S976" s="11" t="s">
        <v>9</v>
      </c>
      <c r="T976" s="13">
        <f t="shared" si="393"/>
        <v>19</v>
      </c>
    </row>
    <row r="977" spans="16:20" ht="12.75">
      <c r="P977" s="19">
        <f>P976+0.4</f>
        <v>559.4</v>
      </c>
      <c r="Q977" s="21">
        <f t="shared" si="394"/>
        <v>597</v>
      </c>
      <c r="R977" s="12">
        <f t="shared" si="392"/>
        <v>9</v>
      </c>
      <c r="S977" s="11" t="s">
        <v>9</v>
      </c>
      <c r="T977" s="13">
        <f t="shared" si="393"/>
        <v>19.399999999999977</v>
      </c>
    </row>
    <row r="978" spans="16:20" ht="12.75">
      <c r="P978" s="19">
        <f>P977+0.5</f>
        <v>559.9</v>
      </c>
      <c r="Q978" s="21">
        <f t="shared" si="394"/>
        <v>596</v>
      </c>
      <c r="R978" s="12">
        <f t="shared" si="392"/>
        <v>9</v>
      </c>
      <c r="S978" s="11" t="s">
        <v>9</v>
      </c>
      <c r="T978" s="13">
        <f t="shared" si="393"/>
        <v>19.899999999999977</v>
      </c>
    </row>
    <row r="979" spans="16:20" ht="12.75">
      <c r="P979" s="19">
        <f aca="true" t="shared" si="395" ref="P979:P1042">P978+0.5</f>
        <v>560.4</v>
      </c>
      <c r="Q979" s="21">
        <f t="shared" si="394"/>
        <v>595</v>
      </c>
      <c r="R979" s="12">
        <f t="shared" si="392"/>
        <v>9</v>
      </c>
      <c r="S979" s="11" t="s">
        <v>9</v>
      </c>
      <c r="T979" s="13">
        <f t="shared" si="393"/>
        <v>20.399999999999977</v>
      </c>
    </row>
    <row r="980" spans="16:20" ht="12.75">
      <c r="P980" s="19">
        <f t="shared" si="395"/>
        <v>560.9</v>
      </c>
      <c r="Q980" s="21">
        <f t="shared" si="394"/>
        <v>594</v>
      </c>
      <c r="R980" s="12">
        <f t="shared" si="392"/>
        <v>9</v>
      </c>
      <c r="S980" s="11" t="s">
        <v>9</v>
      </c>
      <c r="T980" s="13">
        <f t="shared" si="393"/>
        <v>20.899999999999977</v>
      </c>
    </row>
    <row r="981" spans="16:20" ht="12.75">
      <c r="P981" s="19">
        <v>561.3</v>
      </c>
      <c r="Q981" s="21">
        <f t="shared" si="394"/>
        <v>593</v>
      </c>
      <c r="R981" s="12">
        <f t="shared" si="392"/>
        <v>9</v>
      </c>
      <c r="S981" s="11" t="s">
        <v>9</v>
      </c>
      <c r="T981" s="13">
        <f t="shared" si="393"/>
        <v>21.299999999999955</v>
      </c>
    </row>
    <row r="982" spans="16:20" ht="12.75">
      <c r="P982" s="19">
        <f t="shared" si="395"/>
        <v>561.8</v>
      </c>
      <c r="Q982" s="21">
        <f t="shared" si="394"/>
        <v>592</v>
      </c>
      <c r="R982" s="12">
        <f t="shared" si="392"/>
        <v>9</v>
      </c>
      <c r="S982" s="11" t="s">
        <v>9</v>
      </c>
      <c r="T982" s="13">
        <f t="shared" si="393"/>
        <v>21.799999999999955</v>
      </c>
    </row>
    <row r="983" spans="16:20" ht="12.75">
      <c r="P983" s="19">
        <f t="shared" si="395"/>
        <v>562.3</v>
      </c>
      <c r="Q983" s="21">
        <f t="shared" si="394"/>
        <v>591</v>
      </c>
      <c r="R983" s="12">
        <f t="shared" si="392"/>
        <v>9</v>
      </c>
      <c r="S983" s="11" t="s">
        <v>9</v>
      </c>
      <c r="T983" s="13">
        <f t="shared" si="393"/>
        <v>22.299999999999955</v>
      </c>
    </row>
    <row r="984" spans="16:20" ht="12.75">
      <c r="P984" s="19">
        <v>562.7</v>
      </c>
      <c r="Q984" s="21">
        <f t="shared" si="394"/>
        <v>590</v>
      </c>
      <c r="R984" s="12">
        <f t="shared" si="392"/>
        <v>9</v>
      </c>
      <c r="S984" s="11" t="s">
        <v>9</v>
      </c>
      <c r="T984" s="13">
        <f t="shared" si="393"/>
        <v>22.700000000000045</v>
      </c>
    </row>
    <row r="985" spans="16:20" ht="12.75">
      <c r="P985" s="19">
        <f t="shared" si="395"/>
        <v>563.2</v>
      </c>
      <c r="Q985" s="21">
        <f t="shared" si="394"/>
        <v>589</v>
      </c>
      <c r="R985" s="12">
        <f t="shared" si="392"/>
        <v>9</v>
      </c>
      <c r="S985" s="11" t="s">
        <v>9</v>
      </c>
      <c r="T985" s="13">
        <f t="shared" si="393"/>
        <v>23.200000000000045</v>
      </c>
    </row>
    <row r="986" spans="16:20" ht="12.75">
      <c r="P986" s="19">
        <f t="shared" si="395"/>
        <v>563.7</v>
      </c>
      <c r="Q986" s="21">
        <f t="shared" si="394"/>
        <v>588</v>
      </c>
      <c r="R986" s="12">
        <f t="shared" si="392"/>
        <v>9</v>
      </c>
      <c r="S986" s="11" t="s">
        <v>9</v>
      </c>
      <c r="T986" s="13">
        <f t="shared" si="393"/>
        <v>23.700000000000045</v>
      </c>
    </row>
    <row r="987" spans="16:20" ht="12.75">
      <c r="P987" s="19">
        <f t="shared" si="395"/>
        <v>564.2</v>
      </c>
      <c r="Q987" s="21">
        <f t="shared" si="394"/>
        <v>587</v>
      </c>
      <c r="R987" s="12">
        <f t="shared" si="392"/>
        <v>9</v>
      </c>
      <c r="S987" s="11" t="s">
        <v>9</v>
      </c>
      <c r="T987" s="13">
        <f t="shared" si="393"/>
        <v>24.200000000000045</v>
      </c>
    </row>
    <row r="988" spans="16:20" ht="12.75">
      <c r="P988" s="19">
        <f t="shared" si="395"/>
        <v>564.7</v>
      </c>
      <c r="Q988" s="21">
        <f t="shared" si="394"/>
        <v>586</v>
      </c>
      <c r="R988" s="12">
        <f t="shared" si="392"/>
        <v>9</v>
      </c>
      <c r="S988" s="11" t="s">
        <v>9</v>
      </c>
      <c r="T988" s="13">
        <f t="shared" si="393"/>
        <v>24.700000000000045</v>
      </c>
    </row>
    <row r="989" spans="16:20" ht="12.75">
      <c r="P989" s="19">
        <v>565.1</v>
      </c>
      <c r="Q989" s="21">
        <f t="shared" si="394"/>
        <v>585</v>
      </c>
      <c r="R989" s="12">
        <f t="shared" si="392"/>
        <v>9</v>
      </c>
      <c r="S989" s="11" t="s">
        <v>9</v>
      </c>
      <c r="T989" s="13">
        <f t="shared" si="393"/>
        <v>25.100000000000023</v>
      </c>
    </row>
    <row r="990" spans="16:20" ht="12.75">
      <c r="P990" s="19">
        <f t="shared" si="395"/>
        <v>565.6</v>
      </c>
      <c r="Q990" s="21">
        <f t="shared" si="394"/>
        <v>584</v>
      </c>
      <c r="R990" s="12">
        <f t="shared" si="392"/>
        <v>9</v>
      </c>
      <c r="S990" s="11" t="s">
        <v>9</v>
      </c>
      <c r="T990" s="13">
        <f t="shared" si="393"/>
        <v>25.600000000000023</v>
      </c>
    </row>
    <row r="991" spans="16:20" ht="12.75">
      <c r="P991" s="19">
        <f t="shared" si="395"/>
        <v>566.1</v>
      </c>
      <c r="Q991" s="21">
        <f t="shared" si="394"/>
        <v>583</v>
      </c>
      <c r="R991" s="12">
        <f t="shared" si="392"/>
        <v>9</v>
      </c>
      <c r="S991" s="11" t="s">
        <v>9</v>
      </c>
      <c r="T991" s="13">
        <f t="shared" si="393"/>
        <v>26.100000000000023</v>
      </c>
    </row>
    <row r="992" spans="16:20" ht="12.75">
      <c r="P992" s="19">
        <f t="shared" si="395"/>
        <v>566.6</v>
      </c>
      <c r="Q992" s="21">
        <f t="shared" si="394"/>
        <v>582</v>
      </c>
      <c r="R992" s="12">
        <f t="shared" si="392"/>
        <v>9</v>
      </c>
      <c r="S992" s="11" t="s">
        <v>9</v>
      </c>
      <c r="T992" s="13">
        <f t="shared" si="393"/>
        <v>26.600000000000023</v>
      </c>
    </row>
    <row r="993" spans="16:20" ht="12.75">
      <c r="P993" s="19">
        <f t="shared" si="395"/>
        <v>567.1</v>
      </c>
      <c r="Q993" s="21">
        <f t="shared" si="394"/>
        <v>581</v>
      </c>
      <c r="R993" s="12">
        <f t="shared" si="392"/>
        <v>9</v>
      </c>
      <c r="S993" s="11" t="s">
        <v>9</v>
      </c>
      <c r="T993" s="13">
        <f t="shared" si="393"/>
        <v>27.100000000000023</v>
      </c>
    </row>
    <row r="994" spans="16:20" ht="12.75">
      <c r="P994" s="19">
        <v>567.5</v>
      </c>
      <c r="Q994" s="21">
        <f t="shared" si="394"/>
        <v>580</v>
      </c>
      <c r="R994" s="12">
        <f t="shared" si="392"/>
        <v>9</v>
      </c>
      <c r="S994" s="11" t="s">
        <v>9</v>
      </c>
      <c r="T994" s="13">
        <f t="shared" si="393"/>
        <v>27.5</v>
      </c>
    </row>
    <row r="995" spans="16:20" ht="12.75">
      <c r="P995" s="19">
        <f t="shared" si="395"/>
        <v>568</v>
      </c>
      <c r="Q995" s="21">
        <f t="shared" si="394"/>
        <v>579</v>
      </c>
      <c r="R995" s="12">
        <f t="shared" si="392"/>
        <v>9</v>
      </c>
      <c r="S995" s="11" t="s">
        <v>9</v>
      </c>
      <c r="T995" s="13">
        <f t="shared" si="393"/>
        <v>28</v>
      </c>
    </row>
    <row r="996" spans="16:20" ht="12.75">
      <c r="P996" s="19">
        <f t="shared" si="395"/>
        <v>568.5</v>
      </c>
      <c r="Q996" s="21">
        <f t="shared" si="394"/>
        <v>578</v>
      </c>
      <c r="R996" s="12">
        <f t="shared" si="392"/>
        <v>9</v>
      </c>
      <c r="S996" s="11" t="s">
        <v>9</v>
      </c>
      <c r="T996" s="13">
        <f t="shared" si="393"/>
        <v>28.5</v>
      </c>
    </row>
    <row r="997" spans="16:20" ht="12.75">
      <c r="P997" s="19">
        <f t="shared" si="395"/>
        <v>569</v>
      </c>
      <c r="Q997" s="21">
        <f t="shared" si="394"/>
        <v>577</v>
      </c>
      <c r="R997" s="12">
        <f t="shared" si="392"/>
        <v>9</v>
      </c>
      <c r="S997" s="11" t="s">
        <v>9</v>
      </c>
      <c r="T997" s="13">
        <f t="shared" si="393"/>
        <v>29</v>
      </c>
    </row>
    <row r="998" spans="16:20" ht="12.75">
      <c r="P998" s="19">
        <f t="shared" si="395"/>
        <v>569.5</v>
      </c>
      <c r="Q998" s="21">
        <f t="shared" si="394"/>
        <v>576</v>
      </c>
      <c r="R998" s="12">
        <f t="shared" si="392"/>
        <v>9</v>
      </c>
      <c r="S998" s="11" t="s">
        <v>9</v>
      </c>
      <c r="T998" s="13">
        <f t="shared" si="393"/>
        <v>29.5</v>
      </c>
    </row>
    <row r="999" spans="16:20" ht="12.75">
      <c r="P999" s="19">
        <f t="shared" si="395"/>
        <v>570</v>
      </c>
      <c r="Q999" s="21">
        <f t="shared" si="394"/>
        <v>575</v>
      </c>
      <c r="R999" s="12">
        <f t="shared" si="392"/>
        <v>9</v>
      </c>
      <c r="S999" s="11" t="s">
        <v>9</v>
      </c>
      <c r="T999" s="13">
        <f t="shared" si="393"/>
        <v>30</v>
      </c>
    </row>
    <row r="1000" spans="16:20" ht="12.75">
      <c r="P1000" s="19">
        <f t="shared" si="395"/>
        <v>570.5</v>
      </c>
      <c r="Q1000" s="21">
        <f t="shared" si="394"/>
        <v>574</v>
      </c>
      <c r="R1000" s="12">
        <f t="shared" si="392"/>
        <v>9</v>
      </c>
      <c r="S1000" s="11" t="s">
        <v>9</v>
      </c>
      <c r="T1000" s="13">
        <f t="shared" si="393"/>
        <v>30.5</v>
      </c>
    </row>
    <row r="1001" spans="16:20" ht="12.75">
      <c r="P1001" s="19">
        <v>570.9</v>
      </c>
      <c r="Q1001" s="21">
        <f t="shared" si="394"/>
        <v>573</v>
      </c>
      <c r="R1001" s="12">
        <f t="shared" si="392"/>
        <v>9</v>
      </c>
      <c r="S1001" s="11" t="s">
        <v>9</v>
      </c>
      <c r="T1001" s="13">
        <f t="shared" si="393"/>
        <v>30.899999999999977</v>
      </c>
    </row>
    <row r="1002" spans="16:20" ht="12.75">
      <c r="P1002" s="19">
        <f t="shared" si="395"/>
        <v>571.4</v>
      </c>
      <c r="Q1002" s="21">
        <f t="shared" si="394"/>
        <v>572</v>
      </c>
      <c r="R1002" s="12">
        <f t="shared" si="392"/>
        <v>9</v>
      </c>
      <c r="S1002" s="11" t="s">
        <v>9</v>
      </c>
      <c r="T1002" s="13">
        <f t="shared" si="393"/>
        <v>31.399999999999977</v>
      </c>
    </row>
    <row r="1003" spans="16:20" ht="12.75">
      <c r="P1003" s="19">
        <f t="shared" si="395"/>
        <v>571.9</v>
      </c>
      <c r="Q1003" s="21">
        <f t="shared" si="394"/>
        <v>571</v>
      </c>
      <c r="R1003" s="12">
        <f t="shared" si="392"/>
        <v>9</v>
      </c>
      <c r="S1003" s="11" t="s">
        <v>9</v>
      </c>
      <c r="T1003" s="13">
        <f t="shared" si="393"/>
        <v>31.899999999999977</v>
      </c>
    </row>
    <row r="1004" spans="16:20" ht="12.75">
      <c r="P1004" s="19">
        <f t="shared" si="395"/>
        <v>572.4</v>
      </c>
      <c r="Q1004" s="21">
        <f t="shared" si="394"/>
        <v>570</v>
      </c>
      <c r="R1004" s="12">
        <f t="shared" si="392"/>
        <v>9</v>
      </c>
      <c r="S1004" s="11" t="s">
        <v>9</v>
      </c>
      <c r="T1004" s="13">
        <f t="shared" si="393"/>
        <v>32.39999999999998</v>
      </c>
    </row>
    <row r="1005" spans="16:20" ht="12.75">
      <c r="P1005" s="19">
        <f t="shared" si="395"/>
        <v>572.9</v>
      </c>
      <c r="Q1005" s="21">
        <f t="shared" si="394"/>
        <v>569</v>
      </c>
      <c r="R1005" s="12">
        <f t="shared" si="392"/>
        <v>9</v>
      </c>
      <c r="S1005" s="11" t="s">
        <v>9</v>
      </c>
      <c r="T1005" s="13">
        <f t="shared" si="393"/>
        <v>32.89999999999998</v>
      </c>
    </row>
    <row r="1006" spans="16:20" ht="12.75">
      <c r="P1006" s="19">
        <f t="shared" si="395"/>
        <v>573.4</v>
      </c>
      <c r="Q1006" s="21">
        <f t="shared" si="394"/>
        <v>568</v>
      </c>
      <c r="R1006" s="12">
        <f t="shared" si="392"/>
        <v>9</v>
      </c>
      <c r="S1006" s="11" t="s">
        <v>9</v>
      </c>
      <c r="T1006" s="13">
        <f t="shared" si="393"/>
        <v>33.39999999999998</v>
      </c>
    </row>
    <row r="1007" spans="16:20" ht="12.75">
      <c r="P1007" s="19">
        <f t="shared" si="395"/>
        <v>573.9</v>
      </c>
      <c r="Q1007" s="21">
        <f t="shared" si="394"/>
        <v>567</v>
      </c>
      <c r="R1007" s="12">
        <f t="shared" si="392"/>
        <v>9</v>
      </c>
      <c r="S1007" s="11" t="s">
        <v>9</v>
      </c>
      <c r="T1007" s="13">
        <f t="shared" si="393"/>
        <v>33.89999999999998</v>
      </c>
    </row>
    <row r="1008" spans="16:20" ht="12.75">
      <c r="P1008" s="19">
        <f t="shared" si="395"/>
        <v>574.4</v>
      </c>
      <c r="Q1008" s="21">
        <f t="shared" si="394"/>
        <v>566</v>
      </c>
      <c r="R1008" s="12">
        <f t="shared" si="392"/>
        <v>9</v>
      </c>
      <c r="S1008" s="11" t="s">
        <v>9</v>
      </c>
      <c r="T1008" s="13">
        <f t="shared" si="393"/>
        <v>34.39999999999998</v>
      </c>
    </row>
    <row r="1009" spans="16:20" ht="12.75">
      <c r="P1009" s="19">
        <f t="shared" si="395"/>
        <v>574.9</v>
      </c>
      <c r="Q1009" s="21">
        <f t="shared" si="394"/>
        <v>565</v>
      </c>
      <c r="R1009" s="12">
        <f t="shared" si="392"/>
        <v>9</v>
      </c>
      <c r="S1009" s="11" t="s">
        <v>9</v>
      </c>
      <c r="T1009" s="13">
        <f t="shared" si="393"/>
        <v>34.89999999999998</v>
      </c>
    </row>
    <row r="1010" spans="16:20" ht="12.75">
      <c r="P1010" s="19">
        <f t="shared" si="395"/>
        <v>575.4</v>
      </c>
      <c r="Q1010" s="21">
        <f t="shared" si="394"/>
        <v>564</v>
      </c>
      <c r="R1010" s="12">
        <f t="shared" si="392"/>
        <v>9</v>
      </c>
      <c r="S1010" s="11" t="s">
        <v>9</v>
      </c>
      <c r="T1010" s="13">
        <f t="shared" si="393"/>
        <v>35.39999999999998</v>
      </c>
    </row>
    <row r="1011" spans="16:20" ht="12.75">
      <c r="P1011" s="19">
        <f t="shared" si="395"/>
        <v>575.9</v>
      </c>
      <c r="Q1011" s="21">
        <f t="shared" si="394"/>
        <v>563</v>
      </c>
      <c r="R1011" s="12">
        <f t="shared" si="392"/>
        <v>9</v>
      </c>
      <c r="S1011" s="11" t="s">
        <v>9</v>
      </c>
      <c r="T1011" s="13">
        <f t="shared" si="393"/>
        <v>35.89999999999998</v>
      </c>
    </row>
    <row r="1012" spans="16:20" ht="12.75">
      <c r="P1012" s="19">
        <f t="shared" si="395"/>
        <v>576.4</v>
      </c>
      <c r="Q1012" s="21">
        <f t="shared" si="394"/>
        <v>562</v>
      </c>
      <c r="R1012" s="12">
        <f t="shared" si="392"/>
        <v>9</v>
      </c>
      <c r="S1012" s="11" t="s">
        <v>9</v>
      </c>
      <c r="T1012" s="13">
        <f t="shared" si="393"/>
        <v>36.39999999999998</v>
      </c>
    </row>
    <row r="1013" spans="16:20" ht="12.75">
      <c r="P1013" s="19">
        <f t="shared" si="395"/>
        <v>576.9</v>
      </c>
      <c r="Q1013" s="21">
        <f t="shared" si="394"/>
        <v>561</v>
      </c>
      <c r="R1013" s="12">
        <f t="shared" si="392"/>
        <v>9</v>
      </c>
      <c r="S1013" s="11" t="s">
        <v>9</v>
      </c>
      <c r="T1013" s="13">
        <f t="shared" si="393"/>
        <v>36.89999999999998</v>
      </c>
    </row>
    <row r="1014" spans="16:20" ht="12.75">
      <c r="P1014" s="19">
        <f t="shared" si="395"/>
        <v>577.4</v>
      </c>
      <c r="Q1014" s="21">
        <f t="shared" si="394"/>
        <v>560</v>
      </c>
      <c r="R1014" s="12">
        <f t="shared" si="392"/>
        <v>9</v>
      </c>
      <c r="S1014" s="11" t="s">
        <v>9</v>
      </c>
      <c r="T1014" s="13">
        <f t="shared" si="393"/>
        <v>37.39999999999998</v>
      </c>
    </row>
    <row r="1015" spans="16:20" ht="12.75">
      <c r="P1015" s="19">
        <f t="shared" si="395"/>
        <v>577.9</v>
      </c>
      <c r="Q1015" s="21">
        <f t="shared" si="394"/>
        <v>559</v>
      </c>
      <c r="R1015" s="12">
        <f t="shared" si="392"/>
        <v>9</v>
      </c>
      <c r="S1015" s="11" t="s">
        <v>9</v>
      </c>
      <c r="T1015" s="13">
        <f t="shared" si="393"/>
        <v>37.89999999999998</v>
      </c>
    </row>
    <row r="1016" spans="16:20" ht="12.75">
      <c r="P1016" s="19">
        <f t="shared" si="395"/>
        <v>578.4</v>
      </c>
      <c r="Q1016" s="21">
        <f t="shared" si="394"/>
        <v>558</v>
      </c>
      <c r="R1016" s="12">
        <f t="shared" si="392"/>
        <v>9</v>
      </c>
      <c r="S1016" s="11" t="s">
        <v>9</v>
      </c>
      <c r="T1016" s="13">
        <f t="shared" si="393"/>
        <v>38.39999999999998</v>
      </c>
    </row>
    <row r="1017" spans="16:20" ht="12.75">
      <c r="P1017" s="19">
        <f t="shared" si="395"/>
        <v>578.9</v>
      </c>
      <c r="Q1017" s="21">
        <f t="shared" si="394"/>
        <v>557</v>
      </c>
      <c r="R1017" s="12">
        <f t="shared" si="392"/>
        <v>9</v>
      </c>
      <c r="S1017" s="11" t="s">
        <v>9</v>
      </c>
      <c r="T1017" s="13">
        <f t="shared" si="393"/>
        <v>38.89999999999998</v>
      </c>
    </row>
    <row r="1018" spans="16:20" ht="12.75">
      <c r="P1018" s="19">
        <f t="shared" si="395"/>
        <v>579.4</v>
      </c>
      <c r="Q1018" s="21">
        <f t="shared" si="394"/>
        <v>556</v>
      </c>
      <c r="R1018" s="12">
        <f t="shared" si="392"/>
        <v>9</v>
      </c>
      <c r="S1018" s="11" t="s">
        <v>9</v>
      </c>
      <c r="T1018" s="13">
        <f t="shared" si="393"/>
        <v>39.39999999999998</v>
      </c>
    </row>
    <row r="1019" spans="16:20" ht="12.75">
      <c r="P1019" s="19">
        <f t="shared" si="395"/>
        <v>579.9</v>
      </c>
      <c r="Q1019" s="21">
        <f t="shared" si="394"/>
        <v>555</v>
      </c>
      <c r="R1019" s="12">
        <f t="shared" si="392"/>
        <v>9</v>
      </c>
      <c r="S1019" s="11" t="s">
        <v>9</v>
      </c>
      <c r="T1019" s="13">
        <f t="shared" si="393"/>
        <v>39.89999999999998</v>
      </c>
    </row>
    <row r="1020" spans="16:20" ht="12.75">
      <c r="P1020" s="19">
        <f t="shared" si="395"/>
        <v>580.4</v>
      </c>
      <c r="Q1020" s="21">
        <f t="shared" si="394"/>
        <v>554</v>
      </c>
      <c r="R1020" s="12">
        <f t="shared" si="392"/>
        <v>9</v>
      </c>
      <c r="S1020" s="11" t="s">
        <v>9</v>
      </c>
      <c r="T1020" s="13">
        <f t="shared" si="393"/>
        <v>40.39999999999998</v>
      </c>
    </row>
    <row r="1021" spans="16:20" ht="12.75">
      <c r="P1021" s="19">
        <f t="shared" si="395"/>
        <v>580.9</v>
      </c>
      <c r="Q1021" s="21">
        <f t="shared" si="394"/>
        <v>553</v>
      </c>
      <c r="R1021" s="12">
        <f t="shared" si="392"/>
        <v>9</v>
      </c>
      <c r="S1021" s="11" t="s">
        <v>9</v>
      </c>
      <c r="T1021" s="13">
        <f t="shared" si="393"/>
        <v>40.89999999999998</v>
      </c>
    </row>
    <row r="1022" spans="16:20" ht="12.75">
      <c r="P1022" s="19">
        <f t="shared" si="395"/>
        <v>581.4</v>
      </c>
      <c r="Q1022" s="21">
        <f t="shared" si="394"/>
        <v>552</v>
      </c>
      <c r="R1022" s="12">
        <f t="shared" si="392"/>
        <v>9</v>
      </c>
      <c r="S1022" s="11" t="s">
        <v>9</v>
      </c>
      <c r="T1022" s="13">
        <f t="shared" si="393"/>
        <v>41.39999999999998</v>
      </c>
    </row>
    <row r="1023" spans="16:20" ht="12.75">
      <c r="P1023" s="19">
        <f t="shared" si="395"/>
        <v>581.9</v>
      </c>
      <c r="Q1023" s="21">
        <f t="shared" si="394"/>
        <v>551</v>
      </c>
      <c r="R1023" s="12">
        <f t="shared" si="392"/>
        <v>9</v>
      </c>
      <c r="S1023" s="11" t="s">
        <v>9</v>
      </c>
      <c r="T1023" s="13">
        <f t="shared" si="393"/>
        <v>41.89999999999998</v>
      </c>
    </row>
    <row r="1024" spans="16:20" ht="12.75">
      <c r="P1024" s="19">
        <f t="shared" si="395"/>
        <v>582.4</v>
      </c>
      <c r="Q1024" s="21">
        <f t="shared" si="394"/>
        <v>550</v>
      </c>
      <c r="R1024" s="12">
        <f t="shared" si="392"/>
        <v>9</v>
      </c>
      <c r="S1024" s="11" t="s">
        <v>9</v>
      </c>
      <c r="T1024" s="13">
        <f t="shared" si="393"/>
        <v>42.39999999999998</v>
      </c>
    </row>
    <row r="1025" spans="16:20" ht="12.75">
      <c r="P1025" s="19">
        <f t="shared" si="395"/>
        <v>582.9</v>
      </c>
      <c r="Q1025" s="21">
        <f t="shared" si="394"/>
        <v>549</v>
      </c>
      <c r="R1025" s="12">
        <f t="shared" si="392"/>
        <v>9</v>
      </c>
      <c r="S1025" s="11" t="s">
        <v>9</v>
      </c>
      <c r="T1025" s="13">
        <f t="shared" si="393"/>
        <v>42.89999999999998</v>
      </c>
    </row>
    <row r="1026" spans="16:20" ht="12.75">
      <c r="P1026" s="19">
        <f t="shared" si="395"/>
        <v>583.4</v>
      </c>
      <c r="Q1026" s="21">
        <f t="shared" si="394"/>
        <v>548</v>
      </c>
      <c r="R1026" s="12">
        <f aca="true" t="shared" si="396" ref="R1026:R1063">INT(P1026/60)</f>
        <v>9</v>
      </c>
      <c r="S1026" s="11" t="s">
        <v>9</v>
      </c>
      <c r="T1026" s="13">
        <f aca="true" t="shared" si="397" ref="T1026:T1063">MOD(P1026,60)</f>
        <v>43.39999999999998</v>
      </c>
    </row>
    <row r="1027" spans="16:20" ht="12.75">
      <c r="P1027" s="19">
        <f t="shared" si="395"/>
        <v>583.9</v>
      </c>
      <c r="Q1027" s="21">
        <f t="shared" si="394"/>
        <v>547</v>
      </c>
      <c r="R1027" s="12">
        <f t="shared" si="396"/>
        <v>9</v>
      </c>
      <c r="S1027" s="11" t="s">
        <v>9</v>
      </c>
      <c r="T1027" s="13">
        <f t="shared" si="397"/>
        <v>43.89999999999998</v>
      </c>
    </row>
    <row r="1028" spans="16:20" ht="12.75">
      <c r="P1028" s="19">
        <f t="shared" si="395"/>
        <v>584.4</v>
      </c>
      <c r="Q1028" s="21">
        <f t="shared" si="394"/>
        <v>546</v>
      </c>
      <c r="R1028" s="12">
        <f t="shared" si="396"/>
        <v>9</v>
      </c>
      <c r="S1028" s="11" t="s">
        <v>9</v>
      </c>
      <c r="T1028" s="13">
        <f t="shared" si="397"/>
        <v>44.39999999999998</v>
      </c>
    </row>
    <row r="1029" spans="16:20" ht="12.75">
      <c r="P1029" s="19">
        <v>585</v>
      </c>
      <c r="Q1029" s="21">
        <f t="shared" si="394"/>
        <v>545</v>
      </c>
      <c r="R1029" s="12">
        <f t="shared" si="396"/>
        <v>9</v>
      </c>
      <c r="S1029" s="11" t="s">
        <v>9</v>
      </c>
      <c r="T1029" s="13">
        <f t="shared" si="397"/>
        <v>45</v>
      </c>
    </row>
    <row r="1030" spans="16:20" ht="12.75">
      <c r="P1030" s="19">
        <f t="shared" si="395"/>
        <v>585.5</v>
      </c>
      <c r="Q1030" s="21">
        <f aca="true" t="shared" si="398" ref="Q1030:Q1063">Q1029-1</f>
        <v>544</v>
      </c>
      <c r="R1030" s="12">
        <f t="shared" si="396"/>
        <v>9</v>
      </c>
      <c r="S1030" s="11" t="s">
        <v>9</v>
      </c>
      <c r="T1030" s="13">
        <f t="shared" si="397"/>
        <v>45.5</v>
      </c>
    </row>
    <row r="1031" spans="16:20" ht="12.75">
      <c r="P1031" s="19">
        <f t="shared" si="395"/>
        <v>586</v>
      </c>
      <c r="Q1031" s="21">
        <f t="shared" si="398"/>
        <v>543</v>
      </c>
      <c r="R1031" s="12">
        <f t="shared" si="396"/>
        <v>9</v>
      </c>
      <c r="S1031" s="11" t="s">
        <v>9</v>
      </c>
      <c r="T1031" s="13">
        <f t="shared" si="397"/>
        <v>46</v>
      </c>
    </row>
    <row r="1032" spans="16:20" ht="12.75">
      <c r="P1032" s="19">
        <f t="shared" si="395"/>
        <v>586.5</v>
      </c>
      <c r="Q1032" s="21">
        <f t="shared" si="398"/>
        <v>542</v>
      </c>
      <c r="R1032" s="12">
        <f t="shared" si="396"/>
        <v>9</v>
      </c>
      <c r="S1032" s="11" t="s">
        <v>9</v>
      </c>
      <c r="T1032" s="13">
        <f t="shared" si="397"/>
        <v>46.5</v>
      </c>
    </row>
    <row r="1033" spans="16:20" ht="12.75">
      <c r="P1033" s="19">
        <f t="shared" si="395"/>
        <v>587</v>
      </c>
      <c r="Q1033" s="21">
        <f t="shared" si="398"/>
        <v>541</v>
      </c>
      <c r="R1033" s="12">
        <f t="shared" si="396"/>
        <v>9</v>
      </c>
      <c r="S1033" s="11" t="s">
        <v>9</v>
      </c>
      <c r="T1033" s="13">
        <f t="shared" si="397"/>
        <v>47</v>
      </c>
    </row>
    <row r="1034" spans="16:20" ht="12.75">
      <c r="P1034" s="19">
        <f t="shared" si="395"/>
        <v>587.5</v>
      </c>
      <c r="Q1034" s="21">
        <f t="shared" si="398"/>
        <v>540</v>
      </c>
      <c r="R1034" s="12">
        <f t="shared" si="396"/>
        <v>9</v>
      </c>
      <c r="S1034" s="11" t="s">
        <v>9</v>
      </c>
      <c r="T1034" s="13">
        <f t="shared" si="397"/>
        <v>47.5</v>
      </c>
    </row>
    <row r="1035" spans="16:20" ht="12.75">
      <c r="P1035" s="19">
        <v>588.1</v>
      </c>
      <c r="Q1035" s="21">
        <f t="shared" si="398"/>
        <v>539</v>
      </c>
      <c r="R1035" s="12">
        <f t="shared" si="396"/>
        <v>9</v>
      </c>
      <c r="S1035" s="11" t="s">
        <v>9</v>
      </c>
      <c r="T1035" s="13">
        <f t="shared" si="397"/>
        <v>48.10000000000002</v>
      </c>
    </row>
    <row r="1036" spans="16:20" ht="12.75">
      <c r="P1036" s="19">
        <f t="shared" si="395"/>
        <v>588.6</v>
      </c>
      <c r="Q1036" s="21">
        <f t="shared" si="398"/>
        <v>538</v>
      </c>
      <c r="R1036" s="12">
        <f t="shared" si="396"/>
        <v>9</v>
      </c>
      <c r="S1036" s="11" t="s">
        <v>9</v>
      </c>
      <c r="T1036" s="13">
        <f t="shared" si="397"/>
        <v>48.60000000000002</v>
      </c>
    </row>
    <row r="1037" spans="16:20" ht="12.75">
      <c r="P1037" s="19">
        <f t="shared" si="395"/>
        <v>589.1</v>
      </c>
      <c r="Q1037" s="21">
        <f t="shared" si="398"/>
        <v>537</v>
      </c>
      <c r="R1037" s="12">
        <f t="shared" si="396"/>
        <v>9</v>
      </c>
      <c r="S1037" s="11" t="s">
        <v>9</v>
      </c>
      <c r="T1037" s="13">
        <f t="shared" si="397"/>
        <v>49.10000000000002</v>
      </c>
    </row>
    <row r="1038" spans="16:20" ht="12.75">
      <c r="P1038" s="19">
        <f t="shared" si="395"/>
        <v>589.6</v>
      </c>
      <c r="Q1038" s="21">
        <f t="shared" si="398"/>
        <v>536</v>
      </c>
      <c r="R1038" s="12">
        <f t="shared" si="396"/>
        <v>9</v>
      </c>
      <c r="S1038" s="11" t="s">
        <v>9</v>
      </c>
      <c r="T1038" s="13">
        <f t="shared" si="397"/>
        <v>49.60000000000002</v>
      </c>
    </row>
    <row r="1039" spans="16:20" ht="12.75">
      <c r="P1039" s="19">
        <f t="shared" si="395"/>
        <v>590.1</v>
      </c>
      <c r="Q1039" s="21">
        <f t="shared" si="398"/>
        <v>535</v>
      </c>
      <c r="R1039" s="12">
        <f t="shared" si="396"/>
        <v>9</v>
      </c>
      <c r="S1039" s="11" t="s">
        <v>9</v>
      </c>
      <c r="T1039" s="13">
        <f t="shared" si="397"/>
        <v>50.10000000000002</v>
      </c>
    </row>
    <row r="1040" spans="16:20" ht="12.75">
      <c r="P1040" s="19">
        <v>590.7</v>
      </c>
      <c r="Q1040" s="21">
        <f t="shared" si="398"/>
        <v>534</v>
      </c>
      <c r="R1040" s="12">
        <f t="shared" si="396"/>
        <v>9</v>
      </c>
      <c r="S1040" s="11" t="s">
        <v>9</v>
      </c>
      <c r="T1040" s="13">
        <f t="shared" si="397"/>
        <v>50.700000000000045</v>
      </c>
    </row>
    <row r="1041" spans="16:20" ht="12.75">
      <c r="P1041" s="19">
        <f t="shared" si="395"/>
        <v>591.2</v>
      </c>
      <c r="Q1041" s="21">
        <f t="shared" si="398"/>
        <v>533</v>
      </c>
      <c r="R1041" s="12">
        <f t="shared" si="396"/>
        <v>9</v>
      </c>
      <c r="S1041" s="11" t="s">
        <v>9</v>
      </c>
      <c r="T1041" s="13">
        <f t="shared" si="397"/>
        <v>51.200000000000045</v>
      </c>
    </row>
    <row r="1042" spans="16:20" ht="12.75">
      <c r="P1042" s="19">
        <f t="shared" si="395"/>
        <v>591.7</v>
      </c>
      <c r="Q1042" s="21">
        <f t="shared" si="398"/>
        <v>532</v>
      </c>
      <c r="R1042" s="12">
        <f t="shared" si="396"/>
        <v>9</v>
      </c>
      <c r="S1042" s="11" t="s">
        <v>9</v>
      </c>
      <c r="T1042" s="13">
        <f t="shared" si="397"/>
        <v>51.700000000000045</v>
      </c>
    </row>
    <row r="1043" spans="16:20" ht="12.75">
      <c r="P1043" s="19">
        <f>P1042+0.5</f>
        <v>592.2</v>
      </c>
      <c r="Q1043" s="21">
        <f t="shared" si="398"/>
        <v>531</v>
      </c>
      <c r="R1043" s="12">
        <f t="shared" si="396"/>
        <v>9</v>
      </c>
      <c r="S1043" s="11" t="s">
        <v>9</v>
      </c>
      <c r="T1043" s="13">
        <f t="shared" si="397"/>
        <v>52.200000000000045</v>
      </c>
    </row>
    <row r="1044" spans="16:20" ht="12.75">
      <c r="P1044" s="19">
        <v>592.8</v>
      </c>
      <c r="Q1044" s="21">
        <f t="shared" si="398"/>
        <v>530</v>
      </c>
      <c r="R1044" s="12">
        <f t="shared" si="396"/>
        <v>9</v>
      </c>
      <c r="S1044" s="11" t="s">
        <v>9</v>
      </c>
      <c r="T1044" s="13">
        <f t="shared" si="397"/>
        <v>52.799999999999955</v>
      </c>
    </row>
    <row r="1045" spans="16:20" ht="12.75">
      <c r="P1045" s="19">
        <f>P1044+0.5</f>
        <v>593.3</v>
      </c>
      <c r="Q1045" s="21">
        <f t="shared" si="398"/>
        <v>529</v>
      </c>
      <c r="R1045" s="12">
        <f t="shared" si="396"/>
        <v>9</v>
      </c>
      <c r="S1045" s="11" t="s">
        <v>9</v>
      </c>
      <c r="T1045" s="13">
        <f t="shared" si="397"/>
        <v>53.299999999999955</v>
      </c>
    </row>
    <row r="1046" spans="16:20" ht="12.75">
      <c r="P1046" s="19">
        <f>P1045+0.5</f>
        <v>593.8</v>
      </c>
      <c r="Q1046" s="21">
        <f t="shared" si="398"/>
        <v>528</v>
      </c>
      <c r="R1046" s="12">
        <f t="shared" si="396"/>
        <v>9</v>
      </c>
      <c r="S1046" s="11" t="s">
        <v>9</v>
      </c>
      <c r="T1046" s="13">
        <f t="shared" si="397"/>
        <v>53.799999999999955</v>
      </c>
    </row>
    <row r="1047" spans="16:20" ht="12.75">
      <c r="P1047" s="19">
        <v>594.4</v>
      </c>
      <c r="Q1047" s="21">
        <f t="shared" si="398"/>
        <v>527</v>
      </c>
      <c r="R1047" s="12">
        <f t="shared" si="396"/>
        <v>9</v>
      </c>
      <c r="S1047" s="11" t="s">
        <v>9</v>
      </c>
      <c r="T1047" s="13">
        <f t="shared" si="397"/>
        <v>54.39999999999998</v>
      </c>
    </row>
    <row r="1048" spans="16:20" ht="12.75">
      <c r="P1048" s="19">
        <f>P1047+0.5</f>
        <v>594.9</v>
      </c>
      <c r="Q1048" s="21">
        <f t="shared" si="398"/>
        <v>526</v>
      </c>
      <c r="R1048" s="12">
        <f t="shared" si="396"/>
        <v>9</v>
      </c>
      <c r="S1048" s="11" t="s">
        <v>9</v>
      </c>
      <c r="T1048" s="13">
        <f t="shared" si="397"/>
        <v>54.89999999999998</v>
      </c>
    </row>
    <row r="1049" spans="16:20" ht="12.75">
      <c r="P1049" s="19">
        <f>P1048+0.5</f>
        <v>595.4</v>
      </c>
      <c r="Q1049" s="21">
        <f t="shared" si="398"/>
        <v>525</v>
      </c>
      <c r="R1049" s="12">
        <f t="shared" si="396"/>
        <v>9</v>
      </c>
      <c r="S1049" s="11" t="s">
        <v>9</v>
      </c>
      <c r="T1049" s="13">
        <f t="shared" si="397"/>
        <v>55.39999999999998</v>
      </c>
    </row>
    <row r="1050" spans="16:20" ht="12.75">
      <c r="P1050" s="19">
        <f>P1049+0.5</f>
        <v>595.9</v>
      </c>
      <c r="Q1050" s="21">
        <f t="shared" si="398"/>
        <v>524</v>
      </c>
      <c r="R1050" s="12">
        <f t="shared" si="396"/>
        <v>9</v>
      </c>
      <c r="S1050" s="11" t="s">
        <v>9</v>
      </c>
      <c r="T1050" s="13">
        <f t="shared" si="397"/>
        <v>55.89999999999998</v>
      </c>
    </row>
    <row r="1051" spans="16:20" ht="12.75">
      <c r="P1051" s="19">
        <v>596.5</v>
      </c>
      <c r="Q1051" s="21">
        <f t="shared" si="398"/>
        <v>523</v>
      </c>
      <c r="R1051" s="12">
        <f t="shared" si="396"/>
        <v>9</v>
      </c>
      <c r="S1051" s="11" t="s">
        <v>9</v>
      </c>
      <c r="T1051" s="13">
        <f t="shared" si="397"/>
        <v>56.5</v>
      </c>
    </row>
    <row r="1052" spans="16:20" ht="12.75">
      <c r="P1052" s="19">
        <f>P1051+0.5</f>
        <v>597</v>
      </c>
      <c r="Q1052" s="21">
        <f t="shared" si="398"/>
        <v>522</v>
      </c>
      <c r="R1052" s="12">
        <f t="shared" si="396"/>
        <v>9</v>
      </c>
      <c r="S1052" s="11" t="s">
        <v>9</v>
      </c>
      <c r="T1052" s="13">
        <f t="shared" si="397"/>
        <v>57</v>
      </c>
    </row>
    <row r="1053" spans="16:20" ht="12.75">
      <c r="P1053" s="19">
        <v>597.6</v>
      </c>
      <c r="Q1053" s="21">
        <f t="shared" si="398"/>
        <v>521</v>
      </c>
      <c r="R1053" s="12">
        <f t="shared" si="396"/>
        <v>9</v>
      </c>
      <c r="S1053" s="11" t="s">
        <v>9</v>
      </c>
      <c r="T1053" s="13">
        <f t="shared" si="397"/>
        <v>57.60000000000002</v>
      </c>
    </row>
    <row r="1054" spans="16:20" ht="12.75">
      <c r="P1054" s="19">
        <f>P1053+0.5</f>
        <v>598.1</v>
      </c>
      <c r="Q1054" s="21">
        <f t="shared" si="398"/>
        <v>520</v>
      </c>
      <c r="R1054" s="12">
        <f t="shared" si="396"/>
        <v>9</v>
      </c>
      <c r="S1054" s="11" t="s">
        <v>9</v>
      </c>
      <c r="T1054" s="13">
        <f t="shared" si="397"/>
        <v>58.10000000000002</v>
      </c>
    </row>
    <row r="1055" spans="16:20" ht="12.75">
      <c r="P1055" s="19">
        <f>P1054+0.5</f>
        <v>598.6</v>
      </c>
      <c r="Q1055" s="21">
        <f t="shared" si="398"/>
        <v>519</v>
      </c>
      <c r="R1055" s="12">
        <f t="shared" si="396"/>
        <v>9</v>
      </c>
      <c r="S1055" s="11" t="s">
        <v>9</v>
      </c>
      <c r="T1055" s="13">
        <f t="shared" si="397"/>
        <v>58.60000000000002</v>
      </c>
    </row>
    <row r="1056" spans="16:20" ht="12.75">
      <c r="P1056" s="19">
        <v>599.2</v>
      </c>
      <c r="Q1056" s="21">
        <f t="shared" si="398"/>
        <v>518</v>
      </c>
      <c r="R1056" s="12">
        <f t="shared" si="396"/>
        <v>9</v>
      </c>
      <c r="S1056" s="11" t="s">
        <v>9</v>
      </c>
      <c r="T1056" s="13">
        <f t="shared" si="397"/>
        <v>59.200000000000045</v>
      </c>
    </row>
    <row r="1057" spans="16:20" ht="12.75">
      <c r="P1057" s="19">
        <f>P1056+0.5</f>
        <v>599.7</v>
      </c>
      <c r="Q1057" s="21">
        <f t="shared" si="398"/>
        <v>517</v>
      </c>
      <c r="R1057" s="12">
        <f t="shared" si="396"/>
        <v>9</v>
      </c>
      <c r="S1057" s="11" t="s">
        <v>9</v>
      </c>
      <c r="T1057" s="13">
        <f t="shared" si="397"/>
        <v>59.700000000000045</v>
      </c>
    </row>
    <row r="1058" spans="16:20" ht="12.75">
      <c r="P1058" s="19">
        <f>P1057+0.5</f>
        <v>600.2</v>
      </c>
      <c r="Q1058" s="21">
        <f t="shared" si="398"/>
        <v>516</v>
      </c>
      <c r="R1058" s="12">
        <f t="shared" si="396"/>
        <v>10</v>
      </c>
      <c r="S1058" s="11" t="s">
        <v>9</v>
      </c>
      <c r="T1058" s="13">
        <f t="shared" si="397"/>
        <v>0.20000000000004547</v>
      </c>
    </row>
    <row r="1059" spans="16:20" ht="12.75">
      <c r="P1059" s="19">
        <v>600.8</v>
      </c>
      <c r="Q1059" s="21">
        <f t="shared" si="398"/>
        <v>515</v>
      </c>
      <c r="R1059" s="12">
        <f t="shared" si="396"/>
        <v>10</v>
      </c>
      <c r="S1059" s="11" t="s">
        <v>9</v>
      </c>
      <c r="T1059" s="13">
        <f t="shared" si="397"/>
        <v>0.7999999999999545</v>
      </c>
    </row>
    <row r="1060" spans="16:20" ht="12.75">
      <c r="P1060" s="19">
        <f>P1059+0.5</f>
        <v>601.3</v>
      </c>
      <c r="Q1060" s="21">
        <f t="shared" si="398"/>
        <v>514</v>
      </c>
      <c r="R1060" s="12">
        <f t="shared" si="396"/>
        <v>10</v>
      </c>
      <c r="S1060" s="11" t="s">
        <v>9</v>
      </c>
      <c r="T1060" s="13">
        <f t="shared" si="397"/>
        <v>1.2999999999999545</v>
      </c>
    </row>
    <row r="1061" spans="16:20" ht="12.75">
      <c r="P1061" s="19">
        <v>601.9</v>
      </c>
      <c r="Q1061" s="21">
        <f t="shared" si="398"/>
        <v>513</v>
      </c>
      <c r="R1061" s="12">
        <f t="shared" si="396"/>
        <v>10</v>
      </c>
      <c r="S1061" s="11" t="s">
        <v>9</v>
      </c>
      <c r="T1061" s="13">
        <f t="shared" si="397"/>
        <v>1.8999999999999773</v>
      </c>
    </row>
    <row r="1062" spans="16:20" ht="12.75">
      <c r="P1062" s="19">
        <f>P1061+0.5</f>
        <v>602.4</v>
      </c>
      <c r="Q1062" s="21">
        <f t="shared" si="398"/>
        <v>512</v>
      </c>
      <c r="R1062" s="12">
        <f t="shared" si="396"/>
        <v>10</v>
      </c>
      <c r="S1062" s="11" t="s">
        <v>9</v>
      </c>
      <c r="T1062" s="13">
        <f t="shared" si="397"/>
        <v>2.3999999999999773</v>
      </c>
    </row>
    <row r="1063" spans="16:20" ht="12.75">
      <c r="P1063" s="19">
        <v>603</v>
      </c>
      <c r="Q1063" s="21">
        <f t="shared" si="398"/>
        <v>511</v>
      </c>
      <c r="R1063" s="12">
        <f t="shared" si="396"/>
        <v>10</v>
      </c>
      <c r="S1063" s="11" t="s">
        <v>9</v>
      </c>
      <c r="T1063" s="13">
        <f t="shared" si="397"/>
        <v>3</v>
      </c>
    </row>
    <row r="1064" spans="16:20" ht="12.75">
      <c r="P1064" s="19">
        <f>P1063+0.5</f>
        <v>603.5</v>
      </c>
      <c r="Q1064" s="21">
        <f>Q1063-1</f>
        <v>510</v>
      </c>
      <c r="R1064" s="12">
        <f>INT(P1064/60)</f>
        <v>10</v>
      </c>
      <c r="S1064" s="11" t="s">
        <v>9</v>
      </c>
      <c r="T1064" s="13">
        <f>MOD(P1064,60)</f>
        <v>3.5</v>
      </c>
    </row>
    <row r="1065" spans="16:20" ht="12.75">
      <c r="P1065" s="19">
        <f>P1064+0.5</f>
        <v>604</v>
      </c>
      <c r="Q1065" s="21">
        <f>Q1064-1</f>
        <v>509</v>
      </c>
      <c r="R1065" s="12">
        <f>INT(P1065/60)</f>
        <v>10</v>
      </c>
      <c r="S1065" s="11" t="s">
        <v>9</v>
      </c>
      <c r="T1065" s="13">
        <f>MOD(P1065,60)</f>
        <v>4</v>
      </c>
    </row>
    <row r="1066" spans="16:20" ht="12.75">
      <c r="P1066" s="19">
        <v>604.6</v>
      </c>
      <c r="Q1066" s="21">
        <f aca="true" t="shared" si="399" ref="Q1066:Q1129">Q1065-1</f>
        <v>508</v>
      </c>
      <c r="R1066" s="12">
        <f aca="true" t="shared" si="400" ref="R1066:R1129">INT(P1066/60)</f>
        <v>10</v>
      </c>
      <c r="S1066" s="11" t="s">
        <v>9</v>
      </c>
      <c r="T1066" s="13">
        <f aca="true" t="shared" si="401" ref="T1066:T1129">MOD(P1066,60)</f>
        <v>4.600000000000023</v>
      </c>
    </row>
    <row r="1067" spans="16:20" ht="12.75">
      <c r="P1067" s="19">
        <f>P1066+0.5</f>
        <v>605.1</v>
      </c>
      <c r="Q1067" s="21">
        <f t="shared" si="399"/>
        <v>507</v>
      </c>
      <c r="R1067" s="12">
        <f t="shared" si="400"/>
        <v>10</v>
      </c>
      <c r="S1067" s="11" t="s">
        <v>9</v>
      </c>
      <c r="T1067" s="13">
        <f t="shared" si="401"/>
        <v>5.100000000000023</v>
      </c>
    </row>
    <row r="1068" spans="16:20" ht="12.75">
      <c r="P1068" s="19">
        <v>605.7</v>
      </c>
      <c r="Q1068" s="21">
        <f t="shared" si="399"/>
        <v>506</v>
      </c>
      <c r="R1068" s="12">
        <f t="shared" si="400"/>
        <v>10</v>
      </c>
      <c r="S1068" s="11" t="s">
        <v>9</v>
      </c>
      <c r="T1068" s="13">
        <f t="shared" si="401"/>
        <v>5.7000000000000455</v>
      </c>
    </row>
    <row r="1069" spans="16:20" ht="12.75">
      <c r="P1069" s="19">
        <f>P1068+0.5</f>
        <v>606.2</v>
      </c>
      <c r="Q1069" s="21">
        <f t="shared" si="399"/>
        <v>505</v>
      </c>
      <c r="R1069" s="12">
        <f t="shared" si="400"/>
        <v>10</v>
      </c>
      <c r="S1069" s="11" t="s">
        <v>9</v>
      </c>
      <c r="T1069" s="13">
        <f t="shared" si="401"/>
        <v>6.2000000000000455</v>
      </c>
    </row>
    <row r="1070" spans="16:20" ht="12.75">
      <c r="P1070" s="19">
        <v>606.8</v>
      </c>
      <c r="Q1070" s="21">
        <f t="shared" si="399"/>
        <v>504</v>
      </c>
      <c r="R1070" s="12">
        <f t="shared" si="400"/>
        <v>10</v>
      </c>
      <c r="S1070" s="11" t="s">
        <v>9</v>
      </c>
      <c r="T1070" s="13">
        <f t="shared" si="401"/>
        <v>6.7999999999999545</v>
      </c>
    </row>
    <row r="1071" spans="16:20" ht="12.75">
      <c r="P1071" s="19">
        <f>P1070+0.5</f>
        <v>607.3</v>
      </c>
      <c r="Q1071" s="21">
        <f t="shared" si="399"/>
        <v>503</v>
      </c>
      <c r="R1071" s="12">
        <f t="shared" si="400"/>
        <v>10</v>
      </c>
      <c r="S1071" s="11" t="s">
        <v>9</v>
      </c>
      <c r="T1071" s="13">
        <f t="shared" si="401"/>
        <v>7.2999999999999545</v>
      </c>
    </row>
    <row r="1072" spans="16:20" ht="12.75">
      <c r="P1072" s="19">
        <v>607.9</v>
      </c>
      <c r="Q1072" s="21">
        <f t="shared" si="399"/>
        <v>502</v>
      </c>
      <c r="R1072" s="12">
        <f t="shared" si="400"/>
        <v>10</v>
      </c>
      <c r="S1072" s="11" t="s">
        <v>9</v>
      </c>
      <c r="T1072" s="13">
        <f t="shared" si="401"/>
        <v>7.899999999999977</v>
      </c>
    </row>
    <row r="1073" spans="16:20" ht="12.75">
      <c r="P1073" s="19">
        <f>P1072+0.6</f>
        <v>608.5</v>
      </c>
      <c r="Q1073" s="21">
        <f t="shared" si="399"/>
        <v>501</v>
      </c>
      <c r="R1073" s="12">
        <f t="shared" si="400"/>
        <v>10</v>
      </c>
      <c r="S1073" s="11" t="s">
        <v>9</v>
      </c>
      <c r="T1073" s="13">
        <f t="shared" si="401"/>
        <v>8.5</v>
      </c>
    </row>
    <row r="1074" spans="16:20" ht="12.75">
      <c r="P1074" s="19">
        <v>609</v>
      </c>
      <c r="Q1074" s="21">
        <f t="shared" si="399"/>
        <v>500</v>
      </c>
      <c r="R1074" s="12">
        <f t="shared" si="400"/>
        <v>10</v>
      </c>
      <c r="S1074" s="11" t="s">
        <v>9</v>
      </c>
      <c r="T1074" s="13">
        <f t="shared" si="401"/>
        <v>9</v>
      </c>
    </row>
    <row r="1075" spans="16:20" ht="12.75">
      <c r="P1075" s="19">
        <f aca="true" t="shared" si="402" ref="P1075:P1138">P1074+0.6</f>
        <v>609.6</v>
      </c>
      <c r="Q1075" s="21">
        <f t="shared" si="399"/>
        <v>499</v>
      </c>
      <c r="R1075" s="12">
        <f t="shared" si="400"/>
        <v>10</v>
      </c>
      <c r="S1075" s="11" t="s">
        <v>9</v>
      </c>
      <c r="T1075" s="13">
        <f t="shared" si="401"/>
        <v>9.600000000000023</v>
      </c>
    </row>
    <row r="1076" spans="16:20" ht="12.75">
      <c r="P1076" s="19">
        <v>610.1</v>
      </c>
      <c r="Q1076" s="21">
        <f t="shared" si="399"/>
        <v>498</v>
      </c>
      <c r="R1076" s="12">
        <f t="shared" si="400"/>
        <v>10</v>
      </c>
      <c r="S1076" s="11" t="s">
        <v>9</v>
      </c>
      <c r="T1076" s="13">
        <f t="shared" si="401"/>
        <v>10.100000000000023</v>
      </c>
    </row>
    <row r="1077" spans="16:20" ht="12.75">
      <c r="P1077" s="19">
        <f t="shared" si="402"/>
        <v>610.7</v>
      </c>
      <c r="Q1077" s="21">
        <f t="shared" si="399"/>
        <v>497</v>
      </c>
      <c r="R1077" s="12">
        <f t="shared" si="400"/>
        <v>10</v>
      </c>
      <c r="S1077" s="11" t="s">
        <v>9</v>
      </c>
      <c r="T1077" s="13">
        <f t="shared" si="401"/>
        <v>10.700000000000045</v>
      </c>
    </row>
    <row r="1078" spans="16:20" ht="12.75">
      <c r="P1078" s="19">
        <v>611.2</v>
      </c>
      <c r="Q1078" s="21">
        <f t="shared" si="399"/>
        <v>496</v>
      </c>
      <c r="R1078" s="12">
        <f t="shared" si="400"/>
        <v>10</v>
      </c>
      <c r="S1078" s="11" t="s">
        <v>9</v>
      </c>
      <c r="T1078" s="13">
        <f t="shared" si="401"/>
        <v>11.200000000000045</v>
      </c>
    </row>
    <row r="1079" spans="16:20" ht="12.75">
      <c r="P1079" s="19">
        <f t="shared" si="402"/>
        <v>611.8000000000001</v>
      </c>
      <c r="Q1079" s="21">
        <f t="shared" si="399"/>
        <v>495</v>
      </c>
      <c r="R1079" s="12">
        <f t="shared" si="400"/>
        <v>10</v>
      </c>
      <c r="S1079" s="11" t="s">
        <v>9</v>
      </c>
      <c r="T1079" s="13">
        <f t="shared" si="401"/>
        <v>11.800000000000068</v>
      </c>
    </row>
    <row r="1080" spans="16:20" ht="12.75">
      <c r="P1080" s="19">
        <f t="shared" si="402"/>
        <v>612.4000000000001</v>
      </c>
      <c r="Q1080" s="21">
        <f t="shared" si="399"/>
        <v>494</v>
      </c>
      <c r="R1080" s="12">
        <f t="shared" si="400"/>
        <v>10</v>
      </c>
      <c r="S1080" s="11" t="s">
        <v>9</v>
      </c>
      <c r="T1080" s="13">
        <f t="shared" si="401"/>
        <v>12.400000000000091</v>
      </c>
    </row>
    <row r="1081" spans="16:20" ht="12.75">
      <c r="P1081" s="19">
        <v>612.9</v>
      </c>
      <c r="Q1081" s="21">
        <f t="shared" si="399"/>
        <v>493</v>
      </c>
      <c r="R1081" s="12">
        <f t="shared" si="400"/>
        <v>10</v>
      </c>
      <c r="S1081" s="11" t="s">
        <v>9</v>
      </c>
      <c r="T1081" s="13">
        <f t="shared" si="401"/>
        <v>12.899999999999977</v>
      </c>
    </row>
    <row r="1082" spans="16:20" ht="12.75">
      <c r="P1082" s="19">
        <f t="shared" si="402"/>
        <v>613.5</v>
      </c>
      <c r="Q1082" s="21">
        <f t="shared" si="399"/>
        <v>492</v>
      </c>
      <c r="R1082" s="12">
        <f t="shared" si="400"/>
        <v>10</v>
      </c>
      <c r="S1082" s="11" t="s">
        <v>9</v>
      </c>
      <c r="T1082" s="13">
        <f t="shared" si="401"/>
        <v>13.5</v>
      </c>
    </row>
    <row r="1083" spans="16:20" ht="12.75">
      <c r="P1083" s="19">
        <f t="shared" si="402"/>
        <v>614.1</v>
      </c>
      <c r="Q1083" s="21">
        <f t="shared" si="399"/>
        <v>491</v>
      </c>
      <c r="R1083" s="12">
        <f t="shared" si="400"/>
        <v>10</v>
      </c>
      <c r="S1083" s="11" t="s">
        <v>9</v>
      </c>
      <c r="T1083" s="13">
        <f t="shared" si="401"/>
        <v>14.100000000000023</v>
      </c>
    </row>
    <row r="1084" spans="16:20" ht="12.75">
      <c r="P1084" s="19">
        <v>614.6</v>
      </c>
      <c r="Q1084" s="21">
        <f t="shared" si="399"/>
        <v>490</v>
      </c>
      <c r="R1084" s="12">
        <f t="shared" si="400"/>
        <v>10</v>
      </c>
      <c r="S1084" s="11" t="s">
        <v>9</v>
      </c>
      <c r="T1084" s="13">
        <f t="shared" si="401"/>
        <v>14.600000000000023</v>
      </c>
    </row>
    <row r="1085" spans="16:20" ht="12.75">
      <c r="P1085" s="19">
        <f t="shared" si="402"/>
        <v>615.2</v>
      </c>
      <c r="Q1085" s="21">
        <f t="shared" si="399"/>
        <v>489</v>
      </c>
      <c r="R1085" s="12">
        <f t="shared" si="400"/>
        <v>10</v>
      </c>
      <c r="S1085" s="11" t="s">
        <v>9</v>
      </c>
      <c r="T1085" s="13">
        <f t="shared" si="401"/>
        <v>15.200000000000045</v>
      </c>
    </row>
    <row r="1086" spans="16:20" ht="12.75">
      <c r="P1086" s="19">
        <f t="shared" si="402"/>
        <v>615.8000000000001</v>
      </c>
      <c r="Q1086" s="21">
        <f t="shared" si="399"/>
        <v>488</v>
      </c>
      <c r="R1086" s="12">
        <f t="shared" si="400"/>
        <v>10</v>
      </c>
      <c r="S1086" s="11" t="s">
        <v>9</v>
      </c>
      <c r="T1086" s="13">
        <f t="shared" si="401"/>
        <v>15.800000000000068</v>
      </c>
    </row>
    <row r="1087" spans="16:20" ht="12.75">
      <c r="P1087" s="19">
        <v>616.3</v>
      </c>
      <c r="Q1087" s="21">
        <f t="shared" si="399"/>
        <v>487</v>
      </c>
      <c r="R1087" s="12">
        <f t="shared" si="400"/>
        <v>10</v>
      </c>
      <c r="S1087" s="11" t="s">
        <v>9</v>
      </c>
      <c r="T1087" s="13">
        <f t="shared" si="401"/>
        <v>16.299999999999955</v>
      </c>
    </row>
    <row r="1088" spans="16:20" ht="12.75">
      <c r="P1088" s="19">
        <f t="shared" si="402"/>
        <v>616.9</v>
      </c>
      <c r="Q1088" s="21">
        <f t="shared" si="399"/>
        <v>486</v>
      </c>
      <c r="R1088" s="12">
        <f t="shared" si="400"/>
        <v>10</v>
      </c>
      <c r="S1088" s="11" t="s">
        <v>9</v>
      </c>
      <c r="T1088" s="13">
        <f t="shared" si="401"/>
        <v>16.899999999999977</v>
      </c>
    </row>
    <row r="1089" spans="16:20" ht="12.75">
      <c r="P1089" s="19">
        <f t="shared" si="402"/>
        <v>617.5</v>
      </c>
      <c r="Q1089" s="21">
        <f t="shared" si="399"/>
        <v>485</v>
      </c>
      <c r="R1089" s="12">
        <f t="shared" si="400"/>
        <v>10</v>
      </c>
      <c r="S1089" s="11" t="s">
        <v>9</v>
      </c>
      <c r="T1089" s="13">
        <f t="shared" si="401"/>
        <v>17.5</v>
      </c>
    </row>
    <row r="1090" spans="16:20" ht="12.75">
      <c r="P1090" s="19">
        <v>618</v>
      </c>
      <c r="Q1090" s="21">
        <f t="shared" si="399"/>
        <v>484</v>
      </c>
      <c r="R1090" s="12">
        <f t="shared" si="400"/>
        <v>10</v>
      </c>
      <c r="S1090" s="11" t="s">
        <v>9</v>
      </c>
      <c r="T1090" s="13">
        <f t="shared" si="401"/>
        <v>18</v>
      </c>
    </row>
    <row r="1091" spans="16:20" ht="12.75">
      <c r="P1091" s="19">
        <f t="shared" si="402"/>
        <v>618.6</v>
      </c>
      <c r="Q1091" s="21">
        <f t="shared" si="399"/>
        <v>483</v>
      </c>
      <c r="R1091" s="12">
        <f t="shared" si="400"/>
        <v>10</v>
      </c>
      <c r="S1091" s="11" t="s">
        <v>9</v>
      </c>
      <c r="T1091" s="13">
        <f t="shared" si="401"/>
        <v>18.600000000000023</v>
      </c>
    </row>
    <row r="1092" spans="16:20" ht="12.75">
      <c r="P1092" s="19">
        <f t="shared" si="402"/>
        <v>619.2</v>
      </c>
      <c r="Q1092" s="21">
        <f t="shared" si="399"/>
        <v>482</v>
      </c>
      <c r="R1092" s="12">
        <f t="shared" si="400"/>
        <v>10</v>
      </c>
      <c r="S1092" s="11" t="s">
        <v>9</v>
      </c>
      <c r="T1092" s="13">
        <f t="shared" si="401"/>
        <v>19.200000000000045</v>
      </c>
    </row>
    <row r="1093" spans="16:20" ht="12.75">
      <c r="P1093" s="19">
        <f t="shared" si="402"/>
        <v>619.8000000000001</v>
      </c>
      <c r="Q1093" s="21">
        <f t="shared" si="399"/>
        <v>481</v>
      </c>
      <c r="R1093" s="12">
        <f t="shared" si="400"/>
        <v>10</v>
      </c>
      <c r="S1093" s="11" t="s">
        <v>9</v>
      </c>
      <c r="T1093" s="13">
        <f t="shared" si="401"/>
        <v>19.800000000000068</v>
      </c>
    </row>
    <row r="1094" spans="16:20" ht="12.75">
      <c r="P1094" s="19">
        <v>620.3</v>
      </c>
      <c r="Q1094" s="21">
        <f t="shared" si="399"/>
        <v>480</v>
      </c>
      <c r="R1094" s="12">
        <f t="shared" si="400"/>
        <v>10</v>
      </c>
      <c r="S1094" s="11" t="s">
        <v>9</v>
      </c>
      <c r="T1094" s="13">
        <f t="shared" si="401"/>
        <v>20.299999999999955</v>
      </c>
    </row>
    <row r="1095" spans="16:20" ht="12.75">
      <c r="P1095" s="19">
        <f t="shared" si="402"/>
        <v>620.9</v>
      </c>
      <c r="Q1095" s="21">
        <f t="shared" si="399"/>
        <v>479</v>
      </c>
      <c r="R1095" s="12">
        <f t="shared" si="400"/>
        <v>10</v>
      </c>
      <c r="S1095" s="11" t="s">
        <v>9</v>
      </c>
      <c r="T1095" s="13">
        <f t="shared" si="401"/>
        <v>20.899999999999977</v>
      </c>
    </row>
    <row r="1096" spans="16:20" ht="12.75">
      <c r="P1096" s="19">
        <f t="shared" si="402"/>
        <v>621.5</v>
      </c>
      <c r="Q1096" s="21">
        <f t="shared" si="399"/>
        <v>478</v>
      </c>
      <c r="R1096" s="12">
        <f t="shared" si="400"/>
        <v>10</v>
      </c>
      <c r="S1096" s="11" t="s">
        <v>9</v>
      </c>
      <c r="T1096" s="13">
        <f t="shared" si="401"/>
        <v>21.5</v>
      </c>
    </row>
    <row r="1097" spans="16:20" ht="12.75">
      <c r="P1097" s="19">
        <f t="shared" si="402"/>
        <v>622.1</v>
      </c>
      <c r="Q1097" s="21">
        <f t="shared" si="399"/>
        <v>477</v>
      </c>
      <c r="R1097" s="12">
        <f t="shared" si="400"/>
        <v>10</v>
      </c>
      <c r="S1097" s="11" t="s">
        <v>9</v>
      </c>
      <c r="T1097" s="13">
        <f t="shared" si="401"/>
        <v>22.100000000000023</v>
      </c>
    </row>
    <row r="1098" spans="16:20" ht="12.75">
      <c r="P1098" s="19">
        <f t="shared" si="402"/>
        <v>622.7</v>
      </c>
      <c r="Q1098" s="21">
        <f t="shared" si="399"/>
        <v>476</v>
      </c>
      <c r="R1098" s="12">
        <f t="shared" si="400"/>
        <v>10</v>
      </c>
      <c r="S1098" s="11" t="s">
        <v>9</v>
      </c>
      <c r="T1098" s="13">
        <f t="shared" si="401"/>
        <v>22.700000000000045</v>
      </c>
    </row>
    <row r="1099" spans="16:20" ht="12.75">
      <c r="P1099" s="19">
        <v>623.2</v>
      </c>
      <c r="Q1099" s="21">
        <f t="shared" si="399"/>
        <v>475</v>
      </c>
      <c r="R1099" s="12">
        <f t="shared" si="400"/>
        <v>10</v>
      </c>
      <c r="S1099" s="11" t="s">
        <v>9</v>
      </c>
      <c r="T1099" s="13">
        <f t="shared" si="401"/>
        <v>23.200000000000045</v>
      </c>
    </row>
    <row r="1100" spans="16:20" ht="12.75">
      <c r="P1100" s="19">
        <f t="shared" si="402"/>
        <v>623.8000000000001</v>
      </c>
      <c r="Q1100" s="21">
        <f t="shared" si="399"/>
        <v>474</v>
      </c>
      <c r="R1100" s="12">
        <f t="shared" si="400"/>
        <v>10</v>
      </c>
      <c r="S1100" s="11" t="s">
        <v>9</v>
      </c>
      <c r="T1100" s="13">
        <f t="shared" si="401"/>
        <v>23.800000000000068</v>
      </c>
    </row>
    <row r="1101" spans="16:20" ht="12.75">
      <c r="P1101" s="19">
        <f t="shared" si="402"/>
        <v>624.4000000000001</v>
      </c>
      <c r="Q1101" s="21">
        <f t="shared" si="399"/>
        <v>473</v>
      </c>
      <c r="R1101" s="12">
        <f t="shared" si="400"/>
        <v>10</v>
      </c>
      <c r="S1101" s="11" t="s">
        <v>9</v>
      </c>
      <c r="T1101" s="13">
        <f t="shared" si="401"/>
        <v>24.40000000000009</v>
      </c>
    </row>
    <row r="1102" spans="16:20" ht="12.75">
      <c r="P1102" s="19">
        <f t="shared" si="402"/>
        <v>625.0000000000001</v>
      </c>
      <c r="Q1102" s="21">
        <f t="shared" si="399"/>
        <v>472</v>
      </c>
      <c r="R1102" s="12">
        <f t="shared" si="400"/>
        <v>10</v>
      </c>
      <c r="S1102" s="11" t="s">
        <v>9</v>
      </c>
      <c r="T1102" s="13">
        <f t="shared" si="401"/>
        <v>25.000000000000114</v>
      </c>
    </row>
    <row r="1103" spans="16:20" ht="12.75">
      <c r="P1103" s="19">
        <f t="shared" si="402"/>
        <v>625.6000000000001</v>
      </c>
      <c r="Q1103" s="21">
        <f t="shared" si="399"/>
        <v>471</v>
      </c>
      <c r="R1103" s="12">
        <f t="shared" si="400"/>
        <v>10</v>
      </c>
      <c r="S1103" s="11" t="s">
        <v>9</v>
      </c>
      <c r="T1103" s="13">
        <f t="shared" si="401"/>
        <v>25.600000000000136</v>
      </c>
    </row>
    <row r="1104" spans="16:20" ht="12.75">
      <c r="P1104" s="19">
        <f t="shared" si="402"/>
        <v>626.2000000000002</v>
      </c>
      <c r="Q1104" s="21">
        <f t="shared" si="399"/>
        <v>470</v>
      </c>
      <c r="R1104" s="12">
        <f t="shared" si="400"/>
        <v>10</v>
      </c>
      <c r="S1104" s="11" t="s">
        <v>9</v>
      </c>
      <c r="T1104" s="13">
        <f t="shared" si="401"/>
        <v>26.20000000000016</v>
      </c>
    </row>
    <row r="1105" spans="16:20" ht="12.75">
      <c r="P1105" s="19">
        <f t="shared" si="402"/>
        <v>626.8000000000002</v>
      </c>
      <c r="Q1105" s="21">
        <f t="shared" si="399"/>
        <v>469</v>
      </c>
      <c r="R1105" s="12">
        <f t="shared" si="400"/>
        <v>10</v>
      </c>
      <c r="S1105" s="11" t="s">
        <v>9</v>
      </c>
      <c r="T1105" s="13">
        <f t="shared" si="401"/>
        <v>26.800000000000182</v>
      </c>
    </row>
    <row r="1106" spans="16:20" ht="12.75">
      <c r="P1106" s="19">
        <f t="shared" si="402"/>
        <v>627.4000000000002</v>
      </c>
      <c r="Q1106" s="21">
        <f t="shared" si="399"/>
        <v>468</v>
      </c>
      <c r="R1106" s="12">
        <f t="shared" si="400"/>
        <v>10</v>
      </c>
      <c r="S1106" s="11" t="s">
        <v>9</v>
      </c>
      <c r="T1106" s="13">
        <f t="shared" si="401"/>
        <v>27.400000000000205</v>
      </c>
    </row>
    <row r="1107" spans="16:20" ht="12.75">
      <c r="P1107" s="19">
        <v>627.9</v>
      </c>
      <c r="Q1107" s="21">
        <f t="shared" si="399"/>
        <v>467</v>
      </c>
      <c r="R1107" s="12">
        <f t="shared" si="400"/>
        <v>10</v>
      </c>
      <c r="S1107" s="11" t="s">
        <v>9</v>
      </c>
      <c r="T1107" s="13">
        <f t="shared" si="401"/>
        <v>27.899999999999977</v>
      </c>
    </row>
    <row r="1108" spans="16:20" ht="12.75">
      <c r="P1108" s="19">
        <f t="shared" si="402"/>
        <v>628.5</v>
      </c>
      <c r="Q1108" s="21">
        <f t="shared" si="399"/>
        <v>466</v>
      </c>
      <c r="R1108" s="12">
        <f t="shared" si="400"/>
        <v>10</v>
      </c>
      <c r="S1108" s="11" t="s">
        <v>9</v>
      </c>
      <c r="T1108" s="13">
        <f t="shared" si="401"/>
        <v>28.5</v>
      </c>
    </row>
    <row r="1109" spans="16:20" ht="12.75">
      <c r="P1109" s="19">
        <f t="shared" si="402"/>
        <v>629.1</v>
      </c>
      <c r="Q1109" s="21">
        <f t="shared" si="399"/>
        <v>465</v>
      </c>
      <c r="R1109" s="12">
        <f t="shared" si="400"/>
        <v>10</v>
      </c>
      <c r="S1109" s="11" t="s">
        <v>9</v>
      </c>
      <c r="T1109" s="13">
        <f t="shared" si="401"/>
        <v>29.100000000000023</v>
      </c>
    </row>
    <row r="1110" spans="16:20" ht="12.75">
      <c r="P1110" s="19">
        <f t="shared" si="402"/>
        <v>629.7</v>
      </c>
      <c r="Q1110" s="21">
        <f t="shared" si="399"/>
        <v>464</v>
      </c>
      <c r="R1110" s="12">
        <f t="shared" si="400"/>
        <v>10</v>
      </c>
      <c r="S1110" s="11" t="s">
        <v>9</v>
      </c>
      <c r="T1110" s="13">
        <f t="shared" si="401"/>
        <v>29.700000000000045</v>
      </c>
    </row>
    <row r="1111" spans="16:20" ht="12.75">
      <c r="P1111" s="19">
        <f t="shared" si="402"/>
        <v>630.3000000000001</v>
      </c>
      <c r="Q1111" s="21">
        <f t="shared" si="399"/>
        <v>463</v>
      </c>
      <c r="R1111" s="12">
        <f t="shared" si="400"/>
        <v>10</v>
      </c>
      <c r="S1111" s="11" t="s">
        <v>9</v>
      </c>
      <c r="T1111" s="13">
        <f t="shared" si="401"/>
        <v>30.300000000000068</v>
      </c>
    </row>
    <row r="1112" spans="16:20" ht="12.75">
      <c r="P1112" s="19">
        <f t="shared" si="402"/>
        <v>630.9000000000001</v>
      </c>
      <c r="Q1112" s="21">
        <f t="shared" si="399"/>
        <v>462</v>
      </c>
      <c r="R1112" s="12">
        <f t="shared" si="400"/>
        <v>10</v>
      </c>
      <c r="S1112" s="11" t="s">
        <v>9</v>
      </c>
      <c r="T1112" s="13">
        <f t="shared" si="401"/>
        <v>30.90000000000009</v>
      </c>
    </row>
    <row r="1113" spans="16:20" ht="12.75">
      <c r="P1113" s="19">
        <f t="shared" si="402"/>
        <v>631.5000000000001</v>
      </c>
      <c r="Q1113" s="21">
        <f t="shared" si="399"/>
        <v>461</v>
      </c>
      <c r="R1113" s="12">
        <f t="shared" si="400"/>
        <v>10</v>
      </c>
      <c r="S1113" s="11" t="s">
        <v>9</v>
      </c>
      <c r="T1113" s="13">
        <f t="shared" si="401"/>
        <v>31.500000000000114</v>
      </c>
    </row>
    <row r="1114" spans="16:20" ht="12.75">
      <c r="P1114" s="19">
        <f t="shared" si="402"/>
        <v>632.1000000000001</v>
      </c>
      <c r="Q1114" s="21">
        <f t="shared" si="399"/>
        <v>460</v>
      </c>
      <c r="R1114" s="12">
        <f t="shared" si="400"/>
        <v>10</v>
      </c>
      <c r="S1114" s="11" t="s">
        <v>9</v>
      </c>
      <c r="T1114" s="13">
        <f t="shared" si="401"/>
        <v>32.100000000000136</v>
      </c>
    </row>
    <row r="1115" spans="16:20" ht="12.75">
      <c r="P1115" s="19">
        <f t="shared" si="402"/>
        <v>632.7000000000002</v>
      </c>
      <c r="Q1115" s="21">
        <f t="shared" si="399"/>
        <v>459</v>
      </c>
      <c r="R1115" s="12">
        <f t="shared" si="400"/>
        <v>10</v>
      </c>
      <c r="S1115" s="11" t="s">
        <v>9</v>
      </c>
      <c r="T1115" s="13">
        <f t="shared" si="401"/>
        <v>32.70000000000016</v>
      </c>
    </row>
    <row r="1116" spans="16:20" ht="12.75">
      <c r="P1116" s="19">
        <f t="shared" si="402"/>
        <v>633.3000000000002</v>
      </c>
      <c r="Q1116" s="21">
        <f t="shared" si="399"/>
        <v>458</v>
      </c>
      <c r="R1116" s="12">
        <f t="shared" si="400"/>
        <v>10</v>
      </c>
      <c r="S1116" s="11" t="s">
        <v>9</v>
      </c>
      <c r="T1116" s="13">
        <f t="shared" si="401"/>
        <v>33.30000000000018</v>
      </c>
    </row>
    <row r="1117" spans="16:20" ht="12.75">
      <c r="P1117" s="19">
        <f t="shared" si="402"/>
        <v>633.9000000000002</v>
      </c>
      <c r="Q1117" s="21">
        <f t="shared" si="399"/>
        <v>457</v>
      </c>
      <c r="R1117" s="12">
        <f t="shared" si="400"/>
        <v>10</v>
      </c>
      <c r="S1117" s="11" t="s">
        <v>9</v>
      </c>
      <c r="T1117" s="13">
        <f t="shared" si="401"/>
        <v>33.900000000000205</v>
      </c>
    </row>
    <row r="1118" spans="16:20" ht="12.75">
      <c r="P1118" s="19">
        <f t="shared" si="402"/>
        <v>634.5000000000002</v>
      </c>
      <c r="Q1118" s="21">
        <f t="shared" si="399"/>
        <v>456</v>
      </c>
      <c r="R1118" s="12">
        <f t="shared" si="400"/>
        <v>10</v>
      </c>
      <c r="S1118" s="11" t="s">
        <v>9</v>
      </c>
      <c r="T1118" s="13">
        <f t="shared" si="401"/>
        <v>34.50000000000023</v>
      </c>
    </row>
    <row r="1119" spans="16:20" ht="12.75">
      <c r="P1119" s="19">
        <f t="shared" si="402"/>
        <v>635.1000000000003</v>
      </c>
      <c r="Q1119" s="21">
        <f t="shared" si="399"/>
        <v>455</v>
      </c>
      <c r="R1119" s="12">
        <f t="shared" si="400"/>
        <v>10</v>
      </c>
      <c r="S1119" s="11" t="s">
        <v>9</v>
      </c>
      <c r="T1119" s="13">
        <f t="shared" si="401"/>
        <v>35.10000000000025</v>
      </c>
    </row>
    <row r="1120" spans="16:20" ht="12.75">
      <c r="P1120" s="19">
        <f t="shared" si="402"/>
        <v>635.7000000000003</v>
      </c>
      <c r="Q1120" s="21">
        <f t="shared" si="399"/>
        <v>454</v>
      </c>
      <c r="R1120" s="12">
        <f t="shared" si="400"/>
        <v>10</v>
      </c>
      <c r="S1120" s="11" t="s">
        <v>9</v>
      </c>
      <c r="T1120" s="13">
        <f t="shared" si="401"/>
        <v>35.70000000000027</v>
      </c>
    </row>
    <row r="1121" spans="16:20" ht="12.75">
      <c r="P1121" s="19">
        <f t="shared" si="402"/>
        <v>636.3000000000003</v>
      </c>
      <c r="Q1121" s="21">
        <f t="shared" si="399"/>
        <v>453</v>
      </c>
      <c r="R1121" s="12">
        <f t="shared" si="400"/>
        <v>10</v>
      </c>
      <c r="S1121" s="11" t="s">
        <v>9</v>
      </c>
      <c r="T1121" s="13">
        <f t="shared" si="401"/>
        <v>36.300000000000296</v>
      </c>
    </row>
    <row r="1122" spans="16:20" ht="12.75">
      <c r="P1122" s="19">
        <f t="shared" si="402"/>
        <v>636.9000000000003</v>
      </c>
      <c r="Q1122" s="21">
        <f t="shared" si="399"/>
        <v>452</v>
      </c>
      <c r="R1122" s="12">
        <f t="shared" si="400"/>
        <v>10</v>
      </c>
      <c r="S1122" s="11" t="s">
        <v>9</v>
      </c>
      <c r="T1122" s="13">
        <f t="shared" si="401"/>
        <v>36.90000000000032</v>
      </c>
    </row>
    <row r="1123" spans="16:20" ht="12.75">
      <c r="P1123" s="19">
        <v>637.6</v>
      </c>
      <c r="Q1123" s="21">
        <f t="shared" si="399"/>
        <v>451</v>
      </c>
      <c r="R1123" s="12">
        <f t="shared" si="400"/>
        <v>10</v>
      </c>
      <c r="S1123" s="11" t="s">
        <v>9</v>
      </c>
      <c r="T1123" s="13">
        <f t="shared" si="401"/>
        <v>37.60000000000002</v>
      </c>
    </row>
    <row r="1124" spans="16:20" ht="12.75">
      <c r="P1124" s="19">
        <f t="shared" si="402"/>
        <v>638.2</v>
      </c>
      <c r="Q1124" s="21">
        <f t="shared" si="399"/>
        <v>450</v>
      </c>
      <c r="R1124" s="12">
        <f t="shared" si="400"/>
        <v>10</v>
      </c>
      <c r="S1124" s="11" t="s">
        <v>9</v>
      </c>
      <c r="T1124" s="13">
        <f t="shared" si="401"/>
        <v>38.200000000000045</v>
      </c>
    </row>
    <row r="1125" spans="16:20" ht="12.75">
      <c r="P1125" s="19">
        <f t="shared" si="402"/>
        <v>638.8000000000001</v>
      </c>
      <c r="Q1125" s="21">
        <f t="shared" si="399"/>
        <v>449</v>
      </c>
      <c r="R1125" s="12">
        <f t="shared" si="400"/>
        <v>10</v>
      </c>
      <c r="S1125" s="11" t="s">
        <v>9</v>
      </c>
      <c r="T1125" s="13">
        <f t="shared" si="401"/>
        <v>38.80000000000007</v>
      </c>
    </row>
    <row r="1126" spans="16:20" ht="12.75">
      <c r="P1126" s="19">
        <f t="shared" si="402"/>
        <v>639.4000000000001</v>
      </c>
      <c r="Q1126" s="21">
        <f t="shared" si="399"/>
        <v>448</v>
      </c>
      <c r="R1126" s="12">
        <f t="shared" si="400"/>
        <v>10</v>
      </c>
      <c r="S1126" s="11" t="s">
        <v>9</v>
      </c>
      <c r="T1126" s="13">
        <f t="shared" si="401"/>
        <v>39.40000000000009</v>
      </c>
    </row>
    <row r="1127" spans="16:20" ht="12.75">
      <c r="P1127" s="19">
        <f t="shared" si="402"/>
        <v>640.0000000000001</v>
      </c>
      <c r="Q1127" s="21">
        <f t="shared" si="399"/>
        <v>447</v>
      </c>
      <c r="R1127" s="12">
        <f t="shared" si="400"/>
        <v>10</v>
      </c>
      <c r="S1127" s="11" t="s">
        <v>9</v>
      </c>
      <c r="T1127" s="13">
        <f t="shared" si="401"/>
        <v>40.000000000000114</v>
      </c>
    </row>
    <row r="1128" spans="16:20" ht="12.75">
      <c r="P1128" s="19">
        <f t="shared" si="402"/>
        <v>640.6000000000001</v>
      </c>
      <c r="Q1128" s="21">
        <f t="shared" si="399"/>
        <v>446</v>
      </c>
      <c r="R1128" s="12">
        <f t="shared" si="400"/>
        <v>10</v>
      </c>
      <c r="S1128" s="11" t="s">
        <v>9</v>
      </c>
      <c r="T1128" s="13">
        <f t="shared" si="401"/>
        <v>40.600000000000136</v>
      </c>
    </row>
    <row r="1129" spans="16:20" ht="12.75">
      <c r="P1129" s="19">
        <f t="shared" si="402"/>
        <v>641.2000000000002</v>
      </c>
      <c r="Q1129" s="21">
        <f t="shared" si="399"/>
        <v>445</v>
      </c>
      <c r="R1129" s="12">
        <f t="shared" si="400"/>
        <v>10</v>
      </c>
      <c r="S1129" s="11" t="s">
        <v>9</v>
      </c>
      <c r="T1129" s="13">
        <f t="shared" si="401"/>
        <v>41.20000000000016</v>
      </c>
    </row>
    <row r="1130" spans="16:20" ht="12.75">
      <c r="P1130" s="19">
        <f t="shared" si="402"/>
        <v>641.8000000000002</v>
      </c>
      <c r="Q1130" s="21">
        <f aca="true" t="shared" si="403" ref="Q1130:Q1150">Q1129-1</f>
        <v>444</v>
      </c>
      <c r="R1130" s="12">
        <f aca="true" t="shared" si="404" ref="R1130:R1150">INT(P1130/60)</f>
        <v>10</v>
      </c>
      <c r="S1130" s="11" t="s">
        <v>9</v>
      </c>
      <c r="T1130" s="13">
        <f aca="true" t="shared" si="405" ref="T1130:T1150">MOD(P1130,60)</f>
        <v>41.80000000000018</v>
      </c>
    </row>
    <row r="1131" spans="16:20" ht="12.75">
      <c r="P1131" s="19">
        <v>642.5</v>
      </c>
      <c r="Q1131" s="21">
        <f t="shared" si="403"/>
        <v>443</v>
      </c>
      <c r="R1131" s="12">
        <f t="shared" si="404"/>
        <v>10</v>
      </c>
      <c r="S1131" s="11" t="s">
        <v>9</v>
      </c>
      <c r="T1131" s="13">
        <f t="shared" si="405"/>
        <v>42.5</v>
      </c>
    </row>
    <row r="1132" spans="16:20" ht="12.75">
      <c r="P1132" s="19">
        <f t="shared" si="402"/>
        <v>643.1</v>
      </c>
      <c r="Q1132" s="21">
        <f t="shared" si="403"/>
        <v>442</v>
      </c>
      <c r="R1132" s="12">
        <f t="shared" si="404"/>
        <v>10</v>
      </c>
      <c r="S1132" s="11" t="s">
        <v>9</v>
      </c>
      <c r="T1132" s="13">
        <f t="shared" si="405"/>
        <v>43.10000000000002</v>
      </c>
    </row>
    <row r="1133" spans="16:20" ht="12.75">
      <c r="P1133" s="19">
        <f t="shared" si="402"/>
        <v>643.7</v>
      </c>
      <c r="Q1133" s="21">
        <f t="shared" si="403"/>
        <v>441</v>
      </c>
      <c r="R1133" s="12">
        <f t="shared" si="404"/>
        <v>10</v>
      </c>
      <c r="S1133" s="11" t="s">
        <v>9</v>
      </c>
      <c r="T1133" s="13">
        <f t="shared" si="405"/>
        <v>43.700000000000045</v>
      </c>
    </row>
    <row r="1134" spans="16:20" ht="12.75">
      <c r="P1134" s="19">
        <f t="shared" si="402"/>
        <v>644.3000000000001</v>
      </c>
      <c r="Q1134" s="21">
        <f t="shared" si="403"/>
        <v>440</v>
      </c>
      <c r="R1134" s="12">
        <f t="shared" si="404"/>
        <v>10</v>
      </c>
      <c r="S1134" s="11" t="s">
        <v>9</v>
      </c>
      <c r="T1134" s="13">
        <f t="shared" si="405"/>
        <v>44.30000000000007</v>
      </c>
    </row>
    <row r="1135" spans="16:20" ht="12.75">
      <c r="P1135" s="19">
        <v>645</v>
      </c>
      <c r="Q1135" s="21">
        <f t="shared" si="403"/>
        <v>439</v>
      </c>
      <c r="R1135" s="12">
        <f t="shared" si="404"/>
        <v>10</v>
      </c>
      <c r="S1135" s="11" t="s">
        <v>9</v>
      </c>
      <c r="T1135" s="13">
        <f t="shared" si="405"/>
        <v>45</v>
      </c>
    </row>
    <row r="1136" spans="16:20" ht="12.75">
      <c r="P1136" s="19">
        <f t="shared" si="402"/>
        <v>645.6</v>
      </c>
      <c r="Q1136" s="21">
        <f t="shared" si="403"/>
        <v>438</v>
      </c>
      <c r="R1136" s="12">
        <f t="shared" si="404"/>
        <v>10</v>
      </c>
      <c r="S1136" s="11" t="s">
        <v>9</v>
      </c>
      <c r="T1136" s="13">
        <f t="shared" si="405"/>
        <v>45.60000000000002</v>
      </c>
    </row>
    <row r="1137" spans="16:20" ht="12.75">
      <c r="P1137" s="19">
        <f t="shared" si="402"/>
        <v>646.2</v>
      </c>
      <c r="Q1137" s="21">
        <f t="shared" si="403"/>
        <v>437</v>
      </c>
      <c r="R1137" s="12">
        <f t="shared" si="404"/>
        <v>10</v>
      </c>
      <c r="S1137" s="11" t="s">
        <v>9</v>
      </c>
      <c r="T1137" s="13">
        <f t="shared" si="405"/>
        <v>46.200000000000045</v>
      </c>
    </row>
    <row r="1138" spans="16:20" ht="12.75">
      <c r="P1138" s="19">
        <f t="shared" si="402"/>
        <v>646.8000000000001</v>
      </c>
      <c r="Q1138" s="21">
        <f t="shared" si="403"/>
        <v>436</v>
      </c>
      <c r="R1138" s="12">
        <f t="shared" si="404"/>
        <v>10</v>
      </c>
      <c r="S1138" s="11" t="s">
        <v>9</v>
      </c>
      <c r="T1138" s="13">
        <f t="shared" si="405"/>
        <v>46.80000000000007</v>
      </c>
    </row>
    <row r="1139" spans="16:20" ht="12.75">
      <c r="P1139" s="19">
        <v>647.5</v>
      </c>
      <c r="Q1139" s="21">
        <f t="shared" si="403"/>
        <v>435</v>
      </c>
      <c r="R1139" s="12">
        <f t="shared" si="404"/>
        <v>10</v>
      </c>
      <c r="S1139" s="11" t="s">
        <v>9</v>
      </c>
      <c r="T1139" s="13">
        <f t="shared" si="405"/>
        <v>47.5</v>
      </c>
    </row>
    <row r="1140" spans="16:20" ht="12.75">
      <c r="P1140" s="19">
        <f aca="true" t="shared" si="406" ref="P1140:P1149">P1139+0.6</f>
        <v>648.1</v>
      </c>
      <c r="Q1140" s="21">
        <f t="shared" si="403"/>
        <v>434</v>
      </c>
      <c r="R1140" s="12">
        <f t="shared" si="404"/>
        <v>10</v>
      </c>
      <c r="S1140" s="11" t="s">
        <v>9</v>
      </c>
      <c r="T1140" s="13">
        <f t="shared" si="405"/>
        <v>48.10000000000002</v>
      </c>
    </row>
    <row r="1141" spans="16:20" ht="12.75">
      <c r="P1141" s="19">
        <f t="shared" si="406"/>
        <v>648.7</v>
      </c>
      <c r="Q1141" s="21">
        <f t="shared" si="403"/>
        <v>433</v>
      </c>
      <c r="R1141" s="12">
        <f t="shared" si="404"/>
        <v>10</v>
      </c>
      <c r="S1141" s="11" t="s">
        <v>9</v>
      </c>
      <c r="T1141" s="13">
        <f t="shared" si="405"/>
        <v>48.700000000000045</v>
      </c>
    </row>
    <row r="1142" spans="16:20" ht="12.75">
      <c r="P1142" s="19">
        <v>649.4</v>
      </c>
      <c r="Q1142" s="21">
        <f t="shared" si="403"/>
        <v>432</v>
      </c>
      <c r="R1142" s="12">
        <f t="shared" si="404"/>
        <v>10</v>
      </c>
      <c r="S1142" s="11" t="s">
        <v>9</v>
      </c>
      <c r="T1142" s="13">
        <f t="shared" si="405"/>
        <v>49.39999999999998</v>
      </c>
    </row>
    <row r="1143" spans="16:20" ht="12.75">
      <c r="P1143" s="19">
        <f t="shared" si="406"/>
        <v>650</v>
      </c>
      <c r="Q1143" s="21">
        <f t="shared" si="403"/>
        <v>431</v>
      </c>
      <c r="R1143" s="12">
        <f t="shared" si="404"/>
        <v>10</v>
      </c>
      <c r="S1143" s="11" t="s">
        <v>9</v>
      </c>
      <c r="T1143" s="13">
        <f t="shared" si="405"/>
        <v>50</v>
      </c>
    </row>
    <row r="1144" spans="16:20" ht="12.75">
      <c r="P1144" s="19">
        <f t="shared" si="406"/>
        <v>650.6</v>
      </c>
      <c r="Q1144" s="21">
        <f t="shared" si="403"/>
        <v>430</v>
      </c>
      <c r="R1144" s="12">
        <f t="shared" si="404"/>
        <v>10</v>
      </c>
      <c r="S1144" s="11" t="s">
        <v>9</v>
      </c>
      <c r="T1144" s="13">
        <f t="shared" si="405"/>
        <v>50.60000000000002</v>
      </c>
    </row>
    <row r="1145" spans="16:20" ht="12.75">
      <c r="P1145" s="19">
        <v>651.3</v>
      </c>
      <c r="Q1145" s="21">
        <f t="shared" si="403"/>
        <v>429</v>
      </c>
      <c r="R1145" s="12">
        <f t="shared" si="404"/>
        <v>10</v>
      </c>
      <c r="S1145" s="11" t="s">
        <v>9</v>
      </c>
      <c r="T1145" s="13">
        <f t="shared" si="405"/>
        <v>51.299999999999955</v>
      </c>
    </row>
    <row r="1146" spans="16:20" ht="12.75">
      <c r="P1146" s="19">
        <f t="shared" si="406"/>
        <v>651.9</v>
      </c>
      <c r="Q1146" s="21">
        <f t="shared" si="403"/>
        <v>428</v>
      </c>
      <c r="R1146" s="12">
        <f t="shared" si="404"/>
        <v>10</v>
      </c>
      <c r="S1146" s="11" t="s">
        <v>9</v>
      </c>
      <c r="T1146" s="13">
        <f t="shared" si="405"/>
        <v>51.89999999999998</v>
      </c>
    </row>
    <row r="1147" spans="16:20" ht="12.75">
      <c r="P1147" s="19">
        <f t="shared" si="406"/>
        <v>652.5</v>
      </c>
      <c r="Q1147" s="21">
        <f t="shared" si="403"/>
        <v>427</v>
      </c>
      <c r="R1147" s="12">
        <f t="shared" si="404"/>
        <v>10</v>
      </c>
      <c r="S1147" s="11" t="s">
        <v>9</v>
      </c>
      <c r="T1147" s="13">
        <f t="shared" si="405"/>
        <v>52.5</v>
      </c>
    </row>
    <row r="1148" spans="16:20" ht="12.75">
      <c r="P1148" s="19">
        <v>653.2</v>
      </c>
      <c r="Q1148" s="21">
        <f t="shared" si="403"/>
        <v>426</v>
      </c>
      <c r="R1148" s="12">
        <f t="shared" si="404"/>
        <v>10</v>
      </c>
      <c r="S1148" s="11" t="s">
        <v>9</v>
      </c>
      <c r="T1148" s="13">
        <f t="shared" si="405"/>
        <v>53.200000000000045</v>
      </c>
    </row>
    <row r="1149" spans="16:20" ht="12.75">
      <c r="P1149" s="19">
        <f t="shared" si="406"/>
        <v>653.8000000000001</v>
      </c>
      <c r="Q1149" s="21">
        <f t="shared" si="403"/>
        <v>425</v>
      </c>
      <c r="R1149" s="12">
        <f t="shared" si="404"/>
        <v>10</v>
      </c>
      <c r="S1149" s="11" t="s">
        <v>9</v>
      </c>
      <c r="T1149" s="13">
        <f t="shared" si="405"/>
        <v>53.80000000000007</v>
      </c>
    </row>
    <row r="1150" spans="16:20" ht="12.75">
      <c r="P1150" s="19">
        <v>654.5</v>
      </c>
      <c r="Q1150" s="21">
        <f t="shared" si="403"/>
        <v>424</v>
      </c>
      <c r="R1150" s="12">
        <f t="shared" si="404"/>
        <v>10</v>
      </c>
      <c r="S1150" s="11" t="s">
        <v>9</v>
      </c>
      <c r="T1150" s="13">
        <f t="shared" si="405"/>
        <v>54.5</v>
      </c>
    </row>
    <row r="1151" spans="16:20" ht="13.5" thickBot="1">
      <c r="P1151" s="33">
        <v>655.5</v>
      </c>
      <c r="Q1151" s="174" t="s">
        <v>8</v>
      </c>
      <c r="R1151" s="175">
        <f>INT(P1151/60)</f>
        <v>10</v>
      </c>
      <c r="S1151" s="176" t="s">
        <v>9</v>
      </c>
      <c r="T1151" s="177">
        <f>MOD(P1151,60)</f>
        <v>55.5</v>
      </c>
    </row>
  </sheetData>
  <sheetProtection/>
  <printOptions/>
  <pageMargins left="0.787401575" right="0.787401575" top="0.984251969" bottom="0.984251969" header="0.511811023" footer="0.511811023"/>
  <pageSetup horizontalDpi="360" verticalDpi="36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AJ160"/>
  <sheetViews>
    <sheetView showGridLines="0" zoomScalePageLayoutView="0" workbookViewId="0" topLeftCell="A1">
      <selection activeCell="AK9" sqref="AK9"/>
    </sheetView>
  </sheetViews>
  <sheetFormatPr defaultColWidth="11.421875" defaultRowHeight="12.75"/>
  <cols>
    <col min="1" max="1" width="3.57421875" style="0" customWidth="1"/>
    <col min="2" max="2" width="20.28125" style="0" customWidth="1"/>
    <col min="3" max="3" width="14.8515625" style="0" customWidth="1"/>
    <col min="4" max="12" width="2.28125" style="0" customWidth="1"/>
    <col min="13" max="15" width="2.7109375" style="0" customWidth="1"/>
    <col min="16" max="24" width="2.28125" style="0" customWidth="1"/>
    <col min="25" max="27" width="2.7109375" style="0" customWidth="1"/>
    <col min="28" max="36" width="1.7109375" style="0" customWidth="1"/>
  </cols>
  <sheetData>
    <row r="1" spans="1:36" s="110" customFormat="1" ht="16.5" customHeight="1">
      <c r="A1" s="106" t="str">
        <f>Vorgaben!$A$1</f>
        <v>Leichtathletik Bezirksmeisterschaft</v>
      </c>
      <c r="B1" s="107"/>
      <c r="C1" s="108"/>
      <c r="D1" s="108"/>
      <c r="E1" s="108"/>
      <c r="F1" s="109"/>
      <c r="G1" s="108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/>
      <c r="AC1"/>
      <c r="AD1"/>
      <c r="AE1"/>
      <c r="AF1"/>
      <c r="AG1"/>
      <c r="AH1"/>
      <c r="AI1"/>
      <c r="AJ1"/>
    </row>
    <row r="2" spans="1:36" s="115" customFormat="1" ht="13.5" customHeight="1">
      <c r="A2" s="111" t="str">
        <f>Vorgaben!$A$3</f>
        <v>NMS Timelkam</v>
      </c>
      <c r="B2" s="112"/>
      <c r="C2" s="111"/>
      <c r="D2" s="112"/>
      <c r="E2" s="112"/>
      <c r="F2" s="113"/>
      <c r="G2" s="111"/>
      <c r="H2" s="114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/>
      <c r="AC2"/>
      <c r="AD2"/>
      <c r="AE2"/>
      <c r="AF2"/>
      <c r="AG2"/>
      <c r="AH2"/>
      <c r="AI2"/>
      <c r="AJ2"/>
    </row>
    <row r="3" spans="1:36" s="115" customFormat="1" ht="12.75" customHeight="1">
      <c r="A3" s="116" t="str">
        <f>Vorgaben!$A$4</f>
        <v>Schüler C</v>
      </c>
      <c r="C3" s="119" t="s">
        <v>109</v>
      </c>
      <c r="D3"/>
      <c r="E3"/>
      <c r="F3" s="118"/>
      <c r="G3"/>
      <c r="H3"/>
      <c r="I3"/>
      <c r="AA3" s="178" t="s">
        <v>110</v>
      </c>
      <c r="AB3"/>
      <c r="AC3"/>
      <c r="AD3"/>
      <c r="AE3"/>
      <c r="AF3"/>
      <c r="AG3"/>
      <c r="AH3"/>
      <c r="AI3"/>
      <c r="AJ3"/>
    </row>
    <row r="4" spans="1:36" s="115" customFormat="1" ht="1.5" customHeight="1" thickBot="1">
      <c r="A4"/>
      <c r="B4" s="117"/>
      <c r="C4" s="117"/>
      <c r="D4" s="117"/>
      <c r="E4" s="117"/>
      <c r="F4" s="118"/>
      <c r="G4" s="117"/>
      <c r="AB4"/>
      <c r="AC4"/>
      <c r="AD4"/>
      <c r="AE4"/>
      <c r="AF4"/>
      <c r="AG4"/>
      <c r="AH4"/>
      <c r="AI4"/>
      <c r="AJ4"/>
    </row>
    <row r="5" spans="1:36" s="123" customFormat="1" ht="24.75" customHeight="1" thickBot="1">
      <c r="A5" s="120" t="s">
        <v>10</v>
      </c>
      <c r="B5" s="121" t="s">
        <v>99</v>
      </c>
      <c r="C5" s="121" t="s">
        <v>100</v>
      </c>
      <c r="D5" s="140" t="s">
        <v>111</v>
      </c>
      <c r="E5" s="141"/>
      <c r="F5" s="142"/>
      <c r="G5" s="143" t="s">
        <v>112</v>
      </c>
      <c r="H5" s="141"/>
      <c r="I5" s="142"/>
      <c r="J5" s="143" t="s">
        <v>113</v>
      </c>
      <c r="K5" s="141"/>
      <c r="L5" s="144"/>
      <c r="M5" s="122" t="s">
        <v>114</v>
      </c>
      <c r="N5" s="145"/>
      <c r="O5" s="146"/>
      <c r="P5" s="140" t="s">
        <v>115</v>
      </c>
      <c r="Q5" s="141"/>
      <c r="R5" s="142"/>
      <c r="S5" s="143" t="s">
        <v>116</v>
      </c>
      <c r="T5" s="141"/>
      <c r="U5" s="142"/>
      <c r="V5" s="143" t="s">
        <v>117</v>
      </c>
      <c r="W5" s="141"/>
      <c r="X5" s="144"/>
      <c r="Y5" s="122" t="s">
        <v>118</v>
      </c>
      <c r="Z5" s="145"/>
      <c r="AA5" s="146"/>
      <c r="AB5"/>
      <c r="AC5"/>
      <c r="AD5"/>
      <c r="AE5"/>
      <c r="AF5"/>
      <c r="AG5"/>
      <c r="AH5"/>
      <c r="AI5"/>
      <c r="AJ5"/>
    </row>
    <row r="6" spans="1:36" s="129" customFormat="1" ht="18" customHeight="1">
      <c r="A6" s="124">
        <f>Eingabe!$A$3</f>
        <v>7</v>
      </c>
      <c r="B6" s="125" t="str">
        <f>Eingabe!$B$3</f>
        <v>Meyer Leon</v>
      </c>
      <c r="C6" s="125" t="str">
        <f>Eingabe!$B$2</f>
        <v>NSMS Vöcklabruck</v>
      </c>
      <c r="D6" s="147" t="s">
        <v>119</v>
      </c>
      <c r="E6" s="148"/>
      <c r="F6" s="149"/>
      <c r="G6" s="147"/>
      <c r="H6" s="148"/>
      <c r="I6" s="149"/>
      <c r="J6" s="147"/>
      <c r="K6" s="148"/>
      <c r="L6" s="149"/>
      <c r="M6" s="126"/>
      <c r="N6" s="127"/>
      <c r="O6" s="128"/>
      <c r="P6" s="147"/>
      <c r="Q6" s="148"/>
      <c r="R6" s="149"/>
      <c r="S6" s="147"/>
      <c r="T6" s="148"/>
      <c r="U6" s="149"/>
      <c r="V6" s="147"/>
      <c r="W6" s="148"/>
      <c r="X6" s="149"/>
      <c r="Y6" s="126"/>
      <c r="Z6" s="127"/>
      <c r="AA6" s="128"/>
      <c r="AB6"/>
      <c r="AC6"/>
      <c r="AD6"/>
      <c r="AE6"/>
      <c r="AF6"/>
      <c r="AG6"/>
      <c r="AH6"/>
      <c r="AI6"/>
      <c r="AJ6"/>
    </row>
    <row r="7" spans="1:36" s="129" customFormat="1" ht="18" customHeight="1">
      <c r="A7" s="130">
        <f>Eingabe!$A$4</f>
        <v>9</v>
      </c>
      <c r="B7" s="131" t="str">
        <f>Eingabe!$B$4</f>
        <v>Proll Marvin</v>
      </c>
      <c r="C7" s="131" t="str">
        <f>Eingabe!$B$2</f>
        <v>NSMS Vöcklabruck</v>
      </c>
      <c r="D7" s="150" t="s">
        <v>119</v>
      </c>
      <c r="E7" s="133"/>
      <c r="F7" s="151"/>
      <c r="G7" s="150"/>
      <c r="H7" s="133"/>
      <c r="I7" s="151"/>
      <c r="J7" s="150"/>
      <c r="K7" s="133"/>
      <c r="L7" s="151"/>
      <c r="M7" s="132"/>
      <c r="N7" s="133"/>
      <c r="O7" s="134"/>
      <c r="P7" s="150"/>
      <c r="Q7" s="133"/>
      <c r="R7" s="151"/>
      <c r="S7" s="150"/>
      <c r="T7" s="133"/>
      <c r="U7" s="151"/>
      <c r="V7" s="150"/>
      <c r="W7" s="133"/>
      <c r="X7" s="151"/>
      <c r="Y7" s="132"/>
      <c r="Z7" s="133"/>
      <c r="AA7" s="134"/>
      <c r="AB7"/>
      <c r="AC7"/>
      <c r="AD7"/>
      <c r="AE7"/>
      <c r="AF7"/>
      <c r="AG7"/>
      <c r="AH7"/>
      <c r="AI7"/>
      <c r="AJ7"/>
    </row>
    <row r="8" spans="1:36" s="129" customFormat="1" ht="18" customHeight="1">
      <c r="A8" s="130">
        <f>Eingabe!$A$5</f>
        <v>10</v>
      </c>
      <c r="B8" s="131" t="str">
        <f>Eingabe!$B$5</f>
        <v>Ragger Lenny</v>
      </c>
      <c r="C8" s="131" t="str">
        <f>Eingabe!$B$2</f>
        <v>NSMS Vöcklabruck</v>
      </c>
      <c r="D8" s="150" t="s">
        <v>119</v>
      </c>
      <c r="E8" s="133"/>
      <c r="F8" s="151"/>
      <c r="G8" s="150"/>
      <c r="H8" s="133"/>
      <c r="I8" s="151"/>
      <c r="J8" s="150"/>
      <c r="K8" s="133"/>
      <c r="L8" s="151"/>
      <c r="M8" s="132"/>
      <c r="N8" s="133"/>
      <c r="O8" s="134"/>
      <c r="P8" s="150"/>
      <c r="Q8" s="133"/>
      <c r="R8" s="151"/>
      <c r="S8" s="150"/>
      <c r="T8" s="133"/>
      <c r="U8" s="151"/>
      <c r="V8" s="150"/>
      <c r="W8" s="133"/>
      <c r="X8" s="151"/>
      <c r="Y8" s="132"/>
      <c r="Z8" s="133"/>
      <c r="AA8" s="134"/>
      <c r="AB8"/>
      <c r="AC8"/>
      <c r="AD8"/>
      <c r="AE8"/>
      <c r="AF8"/>
      <c r="AG8"/>
      <c r="AH8"/>
      <c r="AI8"/>
      <c r="AJ8"/>
    </row>
    <row r="9" spans="1:36" s="129" customFormat="1" ht="18" customHeight="1">
      <c r="A9" s="130">
        <f>Eingabe!$A$6</f>
        <v>11</v>
      </c>
      <c r="B9" s="131" t="str">
        <f>Eingabe!$B$6</f>
        <v>Ecker Jan</v>
      </c>
      <c r="C9" s="131" t="str">
        <f>Eingabe!$B$2</f>
        <v>NSMS Vöcklabruck</v>
      </c>
      <c r="D9" s="150" t="s">
        <v>119</v>
      </c>
      <c r="E9" s="133"/>
      <c r="F9" s="151"/>
      <c r="G9" s="150"/>
      <c r="H9" s="133"/>
      <c r="I9" s="151"/>
      <c r="J9" s="150"/>
      <c r="K9" s="133"/>
      <c r="L9" s="151"/>
      <c r="M9" s="132"/>
      <c r="N9" s="133"/>
      <c r="O9" s="134"/>
      <c r="P9" s="150"/>
      <c r="Q9" s="133"/>
      <c r="R9" s="151"/>
      <c r="S9" s="150"/>
      <c r="T9" s="133"/>
      <c r="U9" s="151"/>
      <c r="V9" s="150"/>
      <c r="W9" s="133"/>
      <c r="X9" s="151"/>
      <c r="Y9" s="132"/>
      <c r="Z9" s="133"/>
      <c r="AA9" s="134"/>
      <c r="AB9"/>
      <c r="AC9"/>
      <c r="AD9"/>
      <c r="AE9"/>
      <c r="AF9"/>
      <c r="AG9"/>
      <c r="AH9"/>
      <c r="AI9"/>
      <c r="AJ9"/>
    </row>
    <row r="10" spans="1:36" s="129" customFormat="1" ht="18" customHeight="1" thickBot="1">
      <c r="A10" s="135">
        <f>Eingabe!$A$7</f>
        <v>12</v>
      </c>
      <c r="B10" s="136" t="str">
        <f>Eingabe!$B$7</f>
        <v>Özdemir Asrin</v>
      </c>
      <c r="C10" s="136" t="str">
        <f>Eingabe!$B$2</f>
        <v>NSMS Vöcklabruck</v>
      </c>
      <c r="D10" s="152" t="s">
        <v>119</v>
      </c>
      <c r="E10" s="138"/>
      <c r="F10" s="153"/>
      <c r="G10" s="152"/>
      <c r="H10" s="138"/>
      <c r="I10" s="153"/>
      <c r="J10" s="152"/>
      <c r="K10" s="138"/>
      <c r="L10" s="153"/>
      <c r="M10" s="137"/>
      <c r="N10" s="138"/>
      <c r="O10" s="139"/>
      <c r="P10" s="152"/>
      <c r="Q10" s="138"/>
      <c r="R10" s="153"/>
      <c r="S10" s="152"/>
      <c r="T10" s="138"/>
      <c r="U10" s="153"/>
      <c r="V10" s="152"/>
      <c r="W10" s="138"/>
      <c r="X10" s="153"/>
      <c r="Y10" s="137"/>
      <c r="Z10" s="138"/>
      <c r="AA10" s="139"/>
      <c r="AB10"/>
      <c r="AC10"/>
      <c r="AD10"/>
      <c r="AE10"/>
      <c r="AF10"/>
      <c r="AG10"/>
      <c r="AH10"/>
      <c r="AI10"/>
      <c r="AJ10"/>
    </row>
    <row r="11" spans="1:36" s="129" customFormat="1" ht="18" customHeight="1">
      <c r="A11" s="130">
        <f>Eingabe!$A$11</f>
        <v>30</v>
      </c>
      <c r="B11" s="131" t="str">
        <f>Eingabe!$B$11</f>
        <v>Posch Sebastian</v>
      </c>
      <c r="C11" s="131" t="str">
        <f>Eingabe!$B$10</f>
        <v>SMS Mondsee</v>
      </c>
      <c r="D11" s="150" t="s">
        <v>119</v>
      </c>
      <c r="E11" s="133"/>
      <c r="F11" s="151"/>
      <c r="G11" s="150"/>
      <c r="H11" s="133"/>
      <c r="I11" s="151"/>
      <c r="J11" s="150"/>
      <c r="K11" s="133"/>
      <c r="L11" s="151"/>
      <c r="M11" s="132"/>
      <c r="N11" s="133"/>
      <c r="O11" s="134"/>
      <c r="P11" s="150"/>
      <c r="Q11" s="133"/>
      <c r="R11" s="151"/>
      <c r="S11" s="150"/>
      <c r="T11" s="133"/>
      <c r="U11" s="151"/>
      <c r="V11" s="150"/>
      <c r="W11" s="133"/>
      <c r="X11" s="151"/>
      <c r="Y11" s="132"/>
      <c r="Z11" s="133"/>
      <c r="AA11" s="134"/>
      <c r="AB11"/>
      <c r="AC11"/>
      <c r="AD11"/>
      <c r="AE11"/>
      <c r="AF11"/>
      <c r="AG11"/>
      <c r="AH11"/>
      <c r="AI11"/>
      <c r="AJ11"/>
    </row>
    <row r="12" spans="1:36" s="129" customFormat="1" ht="18" customHeight="1">
      <c r="A12" s="130">
        <f>Eingabe!$A$12</f>
        <v>32</v>
      </c>
      <c r="B12" s="131" t="str">
        <f>Eingabe!$B$12</f>
        <v>König Christoph</v>
      </c>
      <c r="C12" s="131" t="str">
        <f>Eingabe!$B$10</f>
        <v>SMS Mondsee</v>
      </c>
      <c r="D12" s="150" t="s">
        <v>119</v>
      </c>
      <c r="E12" s="133"/>
      <c r="F12" s="151"/>
      <c r="G12" s="150"/>
      <c r="H12" s="133"/>
      <c r="I12" s="151"/>
      <c r="J12" s="150"/>
      <c r="K12" s="133"/>
      <c r="L12" s="151"/>
      <c r="M12" s="132"/>
      <c r="N12" s="133"/>
      <c r="O12" s="134"/>
      <c r="P12" s="150"/>
      <c r="Q12" s="133"/>
      <c r="R12" s="151"/>
      <c r="S12" s="150"/>
      <c r="T12" s="133"/>
      <c r="U12" s="151"/>
      <c r="V12" s="150"/>
      <c r="W12" s="133"/>
      <c r="X12" s="151"/>
      <c r="Y12" s="132"/>
      <c r="Z12" s="133"/>
      <c r="AA12" s="134"/>
      <c r="AB12"/>
      <c r="AC12"/>
      <c r="AD12"/>
      <c r="AE12"/>
      <c r="AF12"/>
      <c r="AG12"/>
      <c r="AH12"/>
      <c r="AI12"/>
      <c r="AJ12"/>
    </row>
    <row r="13" spans="1:36" s="129" customFormat="1" ht="18" customHeight="1">
      <c r="A13" s="130">
        <f>Eingabe!$A$13</f>
        <v>33</v>
      </c>
      <c r="B13" s="131" t="str">
        <f>Eingabe!$B$13</f>
        <v>Wienerroither Philip</v>
      </c>
      <c r="C13" s="131" t="str">
        <f>Eingabe!$B$10</f>
        <v>SMS Mondsee</v>
      </c>
      <c r="D13" s="150" t="s">
        <v>119</v>
      </c>
      <c r="E13" s="133"/>
      <c r="F13" s="151"/>
      <c r="G13" s="150"/>
      <c r="H13" s="133"/>
      <c r="I13" s="151"/>
      <c r="J13" s="150"/>
      <c r="K13" s="133"/>
      <c r="L13" s="151"/>
      <c r="M13" s="132"/>
      <c r="N13" s="133"/>
      <c r="O13" s="134"/>
      <c r="P13" s="150"/>
      <c r="Q13" s="133"/>
      <c r="R13" s="151"/>
      <c r="S13" s="150"/>
      <c r="T13" s="133"/>
      <c r="U13" s="151"/>
      <c r="V13" s="150"/>
      <c r="W13" s="133"/>
      <c r="X13" s="151"/>
      <c r="Y13" s="132"/>
      <c r="Z13" s="133"/>
      <c r="AA13" s="134"/>
      <c r="AB13"/>
      <c r="AC13"/>
      <c r="AD13"/>
      <c r="AE13"/>
      <c r="AF13"/>
      <c r="AG13"/>
      <c r="AH13"/>
      <c r="AI13"/>
      <c r="AJ13"/>
    </row>
    <row r="14" spans="1:36" s="129" customFormat="1" ht="18" customHeight="1">
      <c r="A14" s="130">
        <f>Eingabe!$A$14</f>
        <v>34</v>
      </c>
      <c r="B14" s="131" t="str">
        <f>Eingabe!$B$14</f>
        <v>Grachev Elisej</v>
      </c>
      <c r="C14" s="131" t="str">
        <f>Eingabe!$B$10</f>
        <v>SMS Mondsee</v>
      </c>
      <c r="D14" s="150" t="s">
        <v>119</v>
      </c>
      <c r="E14" s="133"/>
      <c r="F14" s="151"/>
      <c r="G14" s="150"/>
      <c r="H14" s="133"/>
      <c r="I14" s="151"/>
      <c r="J14" s="150"/>
      <c r="K14" s="133"/>
      <c r="L14" s="151"/>
      <c r="M14" s="132"/>
      <c r="N14" s="133"/>
      <c r="O14" s="134"/>
      <c r="P14" s="150"/>
      <c r="Q14" s="133"/>
      <c r="R14" s="151"/>
      <c r="S14" s="150"/>
      <c r="T14" s="133"/>
      <c r="U14" s="151"/>
      <c r="V14" s="150"/>
      <c r="W14" s="133"/>
      <c r="X14" s="151"/>
      <c r="Y14" s="132"/>
      <c r="Z14" s="133"/>
      <c r="AA14" s="134"/>
      <c r="AB14"/>
      <c r="AC14"/>
      <c r="AD14"/>
      <c r="AE14"/>
      <c r="AF14"/>
      <c r="AG14"/>
      <c r="AH14"/>
      <c r="AI14"/>
      <c r="AJ14"/>
    </row>
    <row r="15" spans="1:36" s="129" customFormat="1" ht="18" customHeight="1" thickBot="1">
      <c r="A15" s="135">
        <f>Eingabe!$A$15</f>
        <v>35</v>
      </c>
      <c r="B15" s="136" t="str">
        <f>Eingabe!$B$15</f>
        <v>Scheichl Paul</v>
      </c>
      <c r="C15" s="136" t="str">
        <f>Eingabe!$B$10</f>
        <v>SMS Mondsee</v>
      </c>
      <c r="D15" s="152" t="s">
        <v>119</v>
      </c>
      <c r="E15" s="138"/>
      <c r="F15" s="153"/>
      <c r="G15" s="152"/>
      <c r="H15" s="138"/>
      <c r="I15" s="153"/>
      <c r="J15" s="152"/>
      <c r="K15" s="138"/>
      <c r="L15" s="153"/>
      <c r="M15" s="137"/>
      <c r="N15" s="138"/>
      <c r="O15" s="139"/>
      <c r="P15" s="152"/>
      <c r="Q15" s="138"/>
      <c r="R15" s="153"/>
      <c r="S15" s="152"/>
      <c r="T15" s="138"/>
      <c r="U15" s="153"/>
      <c r="V15" s="152"/>
      <c r="W15" s="138"/>
      <c r="X15" s="153"/>
      <c r="Y15" s="137"/>
      <c r="Z15" s="138"/>
      <c r="AA15" s="139"/>
      <c r="AB15"/>
      <c r="AC15"/>
      <c r="AD15"/>
      <c r="AE15"/>
      <c r="AF15"/>
      <c r="AG15"/>
      <c r="AH15"/>
      <c r="AI15"/>
      <c r="AJ15"/>
    </row>
    <row r="16" spans="1:36" s="129" customFormat="1" ht="18" customHeight="1">
      <c r="A16" s="130">
        <f>Eingabe!$A$19</f>
        <v>0</v>
      </c>
      <c r="B16" s="131">
        <f>Eingabe!$B$19</f>
        <v>0</v>
      </c>
      <c r="C16" s="131" t="str">
        <f>Eingabe!$B$18</f>
        <v>NMS der Franziskanerinnen VB</v>
      </c>
      <c r="D16" s="150" t="s">
        <v>119</v>
      </c>
      <c r="E16" s="133"/>
      <c r="F16" s="151"/>
      <c r="G16" s="150"/>
      <c r="H16" s="133"/>
      <c r="I16" s="151"/>
      <c r="J16" s="150"/>
      <c r="K16" s="133"/>
      <c r="L16" s="151"/>
      <c r="M16" s="132"/>
      <c r="N16" s="133"/>
      <c r="O16" s="134"/>
      <c r="P16" s="150"/>
      <c r="Q16" s="133"/>
      <c r="R16" s="151"/>
      <c r="S16" s="150"/>
      <c r="T16" s="133"/>
      <c r="U16" s="151"/>
      <c r="V16" s="150"/>
      <c r="W16" s="133"/>
      <c r="X16" s="151"/>
      <c r="Y16" s="132"/>
      <c r="Z16" s="133"/>
      <c r="AA16" s="134"/>
      <c r="AB16"/>
      <c r="AC16"/>
      <c r="AD16"/>
      <c r="AE16"/>
      <c r="AF16"/>
      <c r="AG16"/>
      <c r="AH16"/>
      <c r="AI16"/>
      <c r="AJ16"/>
    </row>
    <row r="17" spans="1:36" s="129" customFormat="1" ht="18" customHeight="1">
      <c r="A17" s="130">
        <f>Eingabe!$A$20</f>
        <v>0</v>
      </c>
      <c r="B17" s="131">
        <f>Eingabe!$B$20</f>
        <v>0</v>
      </c>
      <c r="C17" s="131" t="str">
        <f>Eingabe!$B$18</f>
        <v>NMS der Franziskanerinnen VB</v>
      </c>
      <c r="D17" s="150" t="s">
        <v>119</v>
      </c>
      <c r="E17" s="133"/>
      <c r="F17" s="151"/>
      <c r="G17" s="150"/>
      <c r="H17" s="133"/>
      <c r="I17" s="151"/>
      <c r="J17" s="150"/>
      <c r="K17" s="133"/>
      <c r="L17" s="151"/>
      <c r="M17" s="132"/>
      <c r="N17" s="133"/>
      <c r="O17" s="134"/>
      <c r="P17" s="150"/>
      <c r="Q17" s="133"/>
      <c r="R17" s="151"/>
      <c r="S17" s="150"/>
      <c r="T17" s="133"/>
      <c r="U17" s="151"/>
      <c r="V17" s="150"/>
      <c r="W17" s="133"/>
      <c r="X17" s="151"/>
      <c r="Y17" s="132"/>
      <c r="Z17" s="133"/>
      <c r="AA17" s="134"/>
      <c r="AB17"/>
      <c r="AC17"/>
      <c r="AD17"/>
      <c r="AE17"/>
      <c r="AF17"/>
      <c r="AG17"/>
      <c r="AH17"/>
      <c r="AI17"/>
      <c r="AJ17"/>
    </row>
    <row r="18" spans="1:36" s="129" customFormat="1" ht="18" customHeight="1">
      <c r="A18" s="130">
        <f>Eingabe!$A$21</f>
        <v>0</v>
      </c>
      <c r="B18" s="131">
        <f>Eingabe!$B$21</f>
        <v>0</v>
      </c>
      <c r="C18" s="131" t="str">
        <f>Eingabe!$B$18</f>
        <v>NMS der Franziskanerinnen VB</v>
      </c>
      <c r="D18" s="150" t="s">
        <v>119</v>
      </c>
      <c r="E18" s="133"/>
      <c r="F18" s="151"/>
      <c r="G18" s="150"/>
      <c r="H18" s="133"/>
      <c r="I18" s="151"/>
      <c r="J18" s="150"/>
      <c r="K18" s="133"/>
      <c r="L18" s="151"/>
      <c r="M18" s="132"/>
      <c r="N18" s="133"/>
      <c r="O18" s="134"/>
      <c r="P18" s="150"/>
      <c r="Q18" s="133"/>
      <c r="R18" s="151"/>
      <c r="S18" s="150"/>
      <c r="T18" s="133"/>
      <c r="U18" s="151"/>
      <c r="V18" s="150"/>
      <c r="W18" s="133"/>
      <c r="X18" s="151"/>
      <c r="Y18" s="132"/>
      <c r="Z18" s="133"/>
      <c r="AA18" s="134"/>
      <c r="AB18"/>
      <c r="AC18"/>
      <c r="AD18"/>
      <c r="AE18"/>
      <c r="AF18"/>
      <c r="AG18"/>
      <c r="AH18"/>
      <c r="AI18"/>
      <c r="AJ18"/>
    </row>
    <row r="19" spans="1:36" s="129" customFormat="1" ht="18" customHeight="1">
      <c r="A19" s="130">
        <f>Eingabe!$A$22</f>
        <v>0</v>
      </c>
      <c r="B19" s="131">
        <f>Eingabe!$B$22</f>
        <v>0</v>
      </c>
      <c r="C19" s="131" t="str">
        <f>Eingabe!$B$18</f>
        <v>NMS der Franziskanerinnen VB</v>
      </c>
      <c r="D19" s="150" t="s">
        <v>119</v>
      </c>
      <c r="E19" s="133"/>
      <c r="F19" s="151"/>
      <c r="G19" s="150"/>
      <c r="H19" s="133"/>
      <c r="I19" s="151"/>
      <c r="J19" s="150"/>
      <c r="K19" s="133"/>
      <c r="L19" s="151"/>
      <c r="M19" s="132"/>
      <c r="N19" s="133"/>
      <c r="O19" s="134"/>
      <c r="P19" s="150"/>
      <c r="Q19" s="133"/>
      <c r="R19" s="151"/>
      <c r="S19" s="150"/>
      <c r="T19" s="133"/>
      <c r="U19" s="151"/>
      <c r="V19" s="150"/>
      <c r="W19" s="133"/>
      <c r="X19" s="151"/>
      <c r="Y19" s="132"/>
      <c r="Z19" s="133"/>
      <c r="AA19" s="134"/>
      <c r="AB19"/>
      <c r="AC19"/>
      <c r="AD19"/>
      <c r="AE19"/>
      <c r="AF19"/>
      <c r="AG19"/>
      <c r="AH19"/>
      <c r="AI19"/>
      <c r="AJ19"/>
    </row>
    <row r="20" spans="1:36" s="129" customFormat="1" ht="18" customHeight="1" thickBot="1">
      <c r="A20" s="135">
        <f>Eingabe!$A$23</f>
        <v>0</v>
      </c>
      <c r="B20" s="136">
        <f>Eingabe!$B$23</f>
        <v>0</v>
      </c>
      <c r="C20" s="136" t="str">
        <f>Eingabe!$B$18</f>
        <v>NMS der Franziskanerinnen VB</v>
      </c>
      <c r="D20" s="152" t="s">
        <v>119</v>
      </c>
      <c r="E20" s="138"/>
      <c r="F20" s="153"/>
      <c r="G20" s="152"/>
      <c r="H20" s="138"/>
      <c r="I20" s="153"/>
      <c r="J20" s="152"/>
      <c r="K20" s="138"/>
      <c r="L20" s="153"/>
      <c r="M20" s="137"/>
      <c r="N20" s="138"/>
      <c r="O20" s="139"/>
      <c r="P20" s="152"/>
      <c r="Q20" s="138"/>
      <c r="R20" s="153"/>
      <c r="S20" s="152"/>
      <c r="T20" s="138"/>
      <c r="U20" s="153"/>
      <c r="V20" s="152"/>
      <c r="W20" s="138"/>
      <c r="X20" s="153"/>
      <c r="Y20" s="137"/>
      <c r="Z20" s="138"/>
      <c r="AA20" s="139"/>
      <c r="AB20"/>
      <c r="AC20"/>
      <c r="AD20"/>
      <c r="AE20"/>
      <c r="AF20"/>
      <c r="AG20"/>
      <c r="AH20"/>
      <c r="AI20"/>
      <c r="AJ20"/>
    </row>
    <row r="21" spans="1:36" s="129" customFormat="1" ht="18" customHeight="1">
      <c r="A21" s="130">
        <f>Eingabe!$A$27</f>
        <v>85</v>
      </c>
      <c r="B21" s="131" t="str">
        <f>Eingabe!$B$27</f>
        <v>Rosas Jacopo</v>
      </c>
      <c r="C21" s="131" t="str">
        <f>Eingabe!$B$26</f>
        <v>NMS Timelkam</v>
      </c>
      <c r="D21" s="150" t="s">
        <v>119</v>
      </c>
      <c r="E21" s="133"/>
      <c r="F21" s="151"/>
      <c r="G21" s="150"/>
      <c r="H21" s="133"/>
      <c r="I21" s="151"/>
      <c r="J21" s="150"/>
      <c r="K21" s="133"/>
      <c r="L21" s="151"/>
      <c r="M21" s="132"/>
      <c r="N21" s="133"/>
      <c r="O21" s="134"/>
      <c r="P21" s="150"/>
      <c r="Q21" s="133"/>
      <c r="R21" s="151"/>
      <c r="S21" s="150"/>
      <c r="T21" s="133"/>
      <c r="U21" s="151"/>
      <c r="V21" s="150"/>
      <c r="W21" s="133"/>
      <c r="X21" s="151"/>
      <c r="Y21" s="132"/>
      <c r="Z21" s="133"/>
      <c r="AA21" s="134"/>
      <c r="AB21"/>
      <c r="AC21"/>
      <c r="AD21"/>
      <c r="AE21"/>
      <c r="AF21"/>
      <c r="AG21"/>
      <c r="AH21"/>
      <c r="AI21"/>
      <c r="AJ21"/>
    </row>
    <row r="22" spans="1:36" s="129" customFormat="1" ht="18" customHeight="1">
      <c r="A22" s="130">
        <f>Eingabe!$A$28</f>
        <v>86</v>
      </c>
      <c r="B22" s="131" t="str">
        <f>Eingabe!$B$28</f>
        <v>Rosas Andrea</v>
      </c>
      <c r="C22" s="131" t="str">
        <f>Eingabe!$B$26</f>
        <v>NMS Timelkam</v>
      </c>
      <c r="D22" s="150" t="s">
        <v>119</v>
      </c>
      <c r="E22" s="133"/>
      <c r="F22" s="151"/>
      <c r="G22" s="150"/>
      <c r="H22" s="133"/>
      <c r="I22" s="151"/>
      <c r="J22" s="150"/>
      <c r="K22" s="133"/>
      <c r="L22" s="151"/>
      <c r="M22" s="132"/>
      <c r="N22" s="133"/>
      <c r="O22" s="134"/>
      <c r="P22" s="150"/>
      <c r="Q22" s="133"/>
      <c r="R22" s="151"/>
      <c r="S22" s="150"/>
      <c r="T22" s="133"/>
      <c r="U22" s="151"/>
      <c r="V22" s="150"/>
      <c r="W22" s="133"/>
      <c r="X22" s="151"/>
      <c r="Y22" s="132"/>
      <c r="Z22" s="133"/>
      <c r="AA22" s="134"/>
      <c r="AB22"/>
      <c r="AC22"/>
      <c r="AD22"/>
      <c r="AE22"/>
      <c r="AF22"/>
      <c r="AG22"/>
      <c r="AH22"/>
      <c r="AI22"/>
      <c r="AJ22"/>
    </row>
    <row r="23" spans="1:36" s="129" customFormat="1" ht="18" customHeight="1">
      <c r="A23" s="130">
        <f>Eingabe!$A$29</f>
        <v>87</v>
      </c>
      <c r="B23" s="131" t="str">
        <f>Eingabe!$B$29</f>
        <v>Brandt Michael</v>
      </c>
      <c r="C23" s="131" t="str">
        <f>Eingabe!$B$26</f>
        <v>NMS Timelkam</v>
      </c>
      <c r="D23" s="150" t="s">
        <v>119</v>
      </c>
      <c r="E23" s="133"/>
      <c r="F23" s="151"/>
      <c r="G23" s="150"/>
      <c r="H23" s="133"/>
      <c r="I23" s="151"/>
      <c r="J23" s="150"/>
      <c r="K23" s="133"/>
      <c r="L23" s="151"/>
      <c r="M23" s="132"/>
      <c r="N23" s="133"/>
      <c r="O23" s="134"/>
      <c r="P23" s="150"/>
      <c r="Q23" s="133"/>
      <c r="R23" s="151"/>
      <c r="S23" s="150"/>
      <c r="T23" s="133"/>
      <c r="U23" s="151"/>
      <c r="V23" s="150"/>
      <c r="W23" s="133"/>
      <c r="X23" s="151"/>
      <c r="Y23" s="132"/>
      <c r="Z23" s="133"/>
      <c r="AA23" s="134"/>
      <c r="AB23"/>
      <c r="AC23"/>
      <c r="AD23"/>
      <c r="AE23"/>
      <c r="AF23"/>
      <c r="AG23"/>
      <c r="AH23"/>
      <c r="AI23"/>
      <c r="AJ23"/>
    </row>
    <row r="24" spans="1:36" s="129" customFormat="1" ht="18" customHeight="1">
      <c r="A24" s="130">
        <f>Eingabe!$A$30</f>
        <v>88</v>
      </c>
      <c r="B24" s="131" t="str">
        <f>Eingabe!$B$30</f>
        <v>Leitenmair Thomas</v>
      </c>
      <c r="C24" s="131" t="str">
        <f>Eingabe!$B$26</f>
        <v>NMS Timelkam</v>
      </c>
      <c r="D24" s="150" t="s">
        <v>119</v>
      </c>
      <c r="E24" s="133"/>
      <c r="F24" s="151"/>
      <c r="G24" s="150"/>
      <c r="H24" s="133"/>
      <c r="I24" s="151"/>
      <c r="J24" s="150"/>
      <c r="K24" s="133"/>
      <c r="L24" s="151"/>
      <c r="M24" s="132"/>
      <c r="N24" s="133"/>
      <c r="O24" s="134"/>
      <c r="P24" s="150"/>
      <c r="Q24" s="133"/>
      <c r="R24" s="151"/>
      <c r="S24" s="150"/>
      <c r="T24" s="133"/>
      <c r="U24" s="151"/>
      <c r="V24" s="150"/>
      <c r="W24" s="133"/>
      <c r="X24" s="151"/>
      <c r="Y24" s="132"/>
      <c r="Z24" s="133"/>
      <c r="AA24" s="134"/>
      <c r="AB24"/>
      <c r="AC24"/>
      <c r="AD24"/>
      <c r="AE24"/>
      <c r="AF24"/>
      <c r="AG24"/>
      <c r="AH24"/>
      <c r="AI24"/>
      <c r="AJ24"/>
    </row>
    <row r="25" spans="1:36" s="129" customFormat="1" ht="18" customHeight="1" thickBot="1">
      <c r="A25" s="135">
        <f>Eingabe!$A$31</f>
        <v>89</v>
      </c>
      <c r="B25" s="136" t="str">
        <f>Eingabe!$B$31</f>
        <v>Forstinger Fabian</v>
      </c>
      <c r="C25" s="136" t="str">
        <f>Eingabe!$B$26</f>
        <v>NMS Timelkam</v>
      </c>
      <c r="D25" s="152" t="s">
        <v>119</v>
      </c>
      <c r="E25" s="138"/>
      <c r="F25" s="153"/>
      <c r="G25" s="152"/>
      <c r="H25" s="138"/>
      <c r="I25" s="153"/>
      <c r="J25" s="152"/>
      <c r="K25" s="138"/>
      <c r="L25" s="153"/>
      <c r="M25" s="137"/>
      <c r="N25" s="138"/>
      <c r="O25" s="139"/>
      <c r="P25" s="152"/>
      <c r="Q25" s="138"/>
      <c r="R25" s="153"/>
      <c r="S25" s="152"/>
      <c r="T25" s="138"/>
      <c r="U25" s="153"/>
      <c r="V25" s="152"/>
      <c r="W25" s="138"/>
      <c r="X25" s="153"/>
      <c r="Y25" s="137"/>
      <c r="Z25" s="138"/>
      <c r="AA25" s="139"/>
      <c r="AB25"/>
      <c r="AC25"/>
      <c r="AD25"/>
      <c r="AE25"/>
      <c r="AF25"/>
      <c r="AG25"/>
      <c r="AH25"/>
      <c r="AI25"/>
      <c r="AJ25"/>
    </row>
    <row r="26" spans="1:36" s="129" customFormat="1" ht="18" customHeight="1">
      <c r="A26" s="130">
        <f>Eingabe!$A$35</f>
        <v>0</v>
      </c>
      <c r="B26" s="131">
        <f>Eingabe!$B$35</f>
        <v>0</v>
      </c>
      <c r="C26" s="131" t="str">
        <f>Eingabe!$B$34</f>
        <v>NMS Seewalchen</v>
      </c>
      <c r="D26" s="150" t="s">
        <v>119</v>
      </c>
      <c r="E26" s="133"/>
      <c r="F26" s="151"/>
      <c r="G26" s="150"/>
      <c r="H26" s="133"/>
      <c r="I26" s="151"/>
      <c r="J26" s="150"/>
      <c r="K26" s="133"/>
      <c r="L26" s="151"/>
      <c r="M26" s="132"/>
      <c r="N26" s="133"/>
      <c r="O26" s="134"/>
      <c r="P26" s="150"/>
      <c r="Q26" s="133"/>
      <c r="R26" s="151"/>
      <c r="S26" s="150"/>
      <c r="T26" s="133"/>
      <c r="U26" s="151"/>
      <c r="V26" s="150"/>
      <c r="W26" s="133"/>
      <c r="X26" s="151"/>
      <c r="Y26" s="132"/>
      <c r="Z26" s="133"/>
      <c r="AA26" s="134"/>
      <c r="AB26"/>
      <c r="AC26"/>
      <c r="AD26"/>
      <c r="AE26"/>
      <c r="AF26"/>
      <c r="AG26"/>
      <c r="AH26"/>
      <c r="AI26"/>
      <c r="AJ26"/>
    </row>
    <row r="27" spans="1:36" s="129" customFormat="1" ht="18" customHeight="1">
      <c r="A27" s="130">
        <f>Eingabe!$A$36</f>
        <v>0</v>
      </c>
      <c r="B27" s="131">
        <f>Eingabe!$B$36</f>
        <v>0</v>
      </c>
      <c r="C27" s="131" t="str">
        <f>Eingabe!$B$34</f>
        <v>NMS Seewalchen</v>
      </c>
      <c r="D27" s="150" t="s">
        <v>119</v>
      </c>
      <c r="E27" s="133"/>
      <c r="F27" s="151"/>
      <c r="G27" s="150"/>
      <c r="H27" s="133"/>
      <c r="I27" s="151"/>
      <c r="J27" s="150"/>
      <c r="K27" s="133"/>
      <c r="L27" s="151"/>
      <c r="M27" s="132"/>
      <c r="N27" s="133"/>
      <c r="O27" s="134"/>
      <c r="P27" s="150"/>
      <c r="Q27" s="133"/>
      <c r="R27" s="151"/>
      <c r="S27" s="150"/>
      <c r="T27" s="133"/>
      <c r="U27" s="151"/>
      <c r="V27" s="150"/>
      <c r="W27" s="133"/>
      <c r="X27" s="151"/>
      <c r="Y27" s="132"/>
      <c r="Z27" s="133"/>
      <c r="AA27" s="134"/>
      <c r="AB27"/>
      <c r="AC27"/>
      <c r="AD27"/>
      <c r="AE27"/>
      <c r="AF27"/>
      <c r="AG27"/>
      <c r="AH27"/>
      <c r="AI27"/>
      <c r="AJ27"/>
    </row>
    <row r="28" spans="1:36" s="129" customFormat="1" ht="18" customHeight="1">
      <c r="A28" s="130">
        <f>Eingabe!$A$37</f>
        <v>0</v>
      </c>
      <c r="B28" s="131">
        <f>Eingabe!$B$37</f>
        <v>0</v>
      </c>
      <c r="C28" s="131" t="str">
        <f>Eingabe!$B$34</f>
        <v>NMS Seewalchen</v>
      </c>
      <c r="D28" s="150" t="s">
        <v>119</v>
      </c>
      <c r="E28" s="133"/>
      <c r="F28" s="151"/>
      <c r="G28" s="150"/>
      <c r="H28" s="133"/>
      <c r="I28" s="151"/>
      <c r="J28" s="150"/>
      <c r="K28" s="133"/>
      <c r="L28" s="151"/>
      <c r="M28" s="132"/>
      <c r="N28" s="133"/>
      <c r="O28" s="134"/>
      <c r="P28" s="150"/>
      <c r="Q28" s="133"/>
      <c r="R28" s="151"/>
      <c r="S28" s="150"/>
      <c r="T28" s="133"/>
      <c r="U28" s="151"/>
      <c r="V28" s="150"/>
      <c r="W28" s="133"/>
      <c r="X28" s="151"/>
      <c r="Y28" s="132"/>
      <c r="Z28" s="133"/>
      <c r="AA28" s="134"/>
      <c r="AB28"/>
      <c r="AC28"/>
      <c r="AD28"/>
      <c r="AE28"/>
      <c r="AF28"/>
      <c r="AG28"/>
      <c r="AH28"/>
      <c r="AI28"/>
      <c r="AJ28"/>
    </row>
    <row r="29" spans="1:36" s="129" customFormat="1" ht="18" customHeight="1">
      <c r="A29" s="130">
        <f>Eingabe!$A$38</f>
        <v>0</v>
      </c>
      <c r="B29" s="131">
        <f>Eingabe!$B$38</f>
        <v>0</v>
      </c>
      <c r="C29" s="131" t="str">
        <f>Eingabe!$B$34</f>
        <v>NMS Seewalchen</v>
      </c>
      <c r="D29" s="150" t="s">
        <v>119</v>
      </c>
      <c r="E29" s="133"/>
      <c r="F29" s="151"/>
      <c r="G29" s="150"/>
      <c r="H29" s="133"/>
      <c r="I29" s="151"/>
      <c r="J29" s="150"/>
      <c r="K29" s="133"/>
      <c r="L29" s="151"/>
      <c r="M29" s="132"/>
      <c r="N29" s="133"/>
      <c r="O29" s="134"/>
      <c r="P29" s="150"/>
      <c r="Q29" s="133"/>
      <c r="R29" s="151"/>
      <c r="S29" s="150"/>
      <c r="T29" s="133"/>
      <c r="U29" s="151"/>
      <c r="V29" s="150"/>
      <c r="W29" s="133"/>
      <c r="X29" s="151"/>
      <c r="Y29" s="132"/>
      <c r="Z29" s="133"/>
      <c r="AA29" s="134"/>
      <c r="AB29"/>
      <c r="AC29"/>
      <c r="AD29"/>
      <c r="AE29"/>
      <c r="AF29"/>
      <c r="AG29"/>
      <c r="AH29"/>
      <c r="AI29"/>
      <c r="AJ29"/>
    </row>
    <row r="30" spans="1:36" s="129" customFormat="1" ht="18" customHeight="1" thickBot="1">
      <c r="A30" s="135">
        <f>Eingabe!$A$39</f>
        <v>0</v>
      </c>
      <c r="B30" s="136">
        <f>Eingabe!$B$39</f>
        <v>0</v>
      </c>
      <c r="C30" s="136" t="str">
        <f>Eingabe!$B$34</f>
        <v>NMS Seewalchen</v>
      </c>
      <c r="D30" s="152" t="s">
        <v>119</v>
      </c>
      <c r="E30" s="138"/>
      <c r="F30" s="153"/>
      <c r="G30" s="152"/>
      <c r="H30" s="138"/>
      <c r="I30" s="153"/>
      <c r="J30" s="152"/>
      <c r="K30" s="138"/>
      <c r="L30" s="153"/>
      <c r="M30" s="137"/>
      <c r="N30" s="138"/>
      <c r="O30" s="139"/>
      <c r="P30" s="152"/>
      <c r="Q30" s="138"/>
      <c r="R30" s="153"/>
      <c r="S30" s="152"/>
      <c r="T30" s="138"/>
      <c r="U30" s="153"/>
      <c r="V30" s="152"/>
      <c r="W30" s="138"/>
      <c r="X30" s="153"/>
      <c r="Y30" s="137"/>
      <c r="Z30" s="138"/>
      <c r="AA30" s="139"/>
      <c r="AB30"/>
      <c r="AC30"/>
      <c r="AD30"/>
      <c r="AE30"/>
      <c r="AF30"/>
      <c r="AG30"/>
      <c r="AH30"/>
      <c r="AI30"/>
      <c r="AJ30"/>
    </row>
    <row r="31" spans="1:36" s="129" customFormat="1" ht="18" customHeight="1">
      <c r="A31" s="130">
        <f>Eingabe!$A$43</f>
        <v>120</v>
      </c>
      <c r="B31" s="131" t="str">
        <f>Eingabe!$B$43</f>
        <v>Stallinger Noah</v>
      </c>
      <c r="C31" s="131" t="str">
        <f>Eingabe!$B$42</f>
        <v>NMS Schörfling</v>
      </c>
      <c r="D31" s="150" t="s">
        <v>119</v>
      </c>
      <c r="E31" s="133"/>
      <c r="F31" s="151"/>
      <c r="G31" s="150"/>
      <c r="H31" s="133"/>
      <c r="I31" s="151"/>
      <c r="J31" s="150"/>
      <c r="K31" s="133"/>
      <c r="L31" s="151"/>
      <c r="M31" s="132"/>
      <c r="N31" s="133"/>
      <c r="O31" s="134"/>
      <c r="P31" s="150"/>
      <c r="Q31" s="133"/>
      <c r="R31" s="151"/>
      <c r="S31" s="150"/>
      <c r="T31" s="133"/>
      <c r="U31" s="151"/>
      <c r="V31" s="150"/>
      <c r="W31" s="133"/>
      <c r="X31" s="151"/>
      <c r="Y31" s="132"/>
      <c r="Z31" s="133"/>
      <c r="AA31" s="134"/>
      <c r="AB31"/>
      <c r="AC31"/>
      <c r="AD31"/>
      <c r="AE31"/>
      <c r="AF31"/>
      <c r="AG31"/>
      <c r="AH31"/>
      <c r="AI31"/>
      <c r="AJ31"/>
    </row>
    <row r="32" spans="1:36" s="129" customFormat="1" ht="18" customHeight="1">
      <c r="A32" s="130">
        <f>Eingabe!$A$44</f>
        <v>121</v>
      </c>
      <c r="B32" s="131" t="str">
        <f>Eingabe!$B$44</f>
        <v>Bauer Michael</v>
      </c>
      <c r="C32" s="131" t="str">
        <f>Eingabe!$B$42</f>
        <v>NMS Schörfling</v>
      </c>
      <c r="D32" s="150" t="s">
        <v>119</v>
      </c>
      <c r="E32" s="133"/>
      <c r="F32" s="151"/>
      <c r="G32" s="150"/>
      <c r="H32" s="133"/>
      <c r="I32" s="151"/>
      <c r="J32" s="150"/>
      <c r="K32" s="133"/>
      <c r="L32" s="151"/>
      <c r="M32" s="132"/>
      <c r="N32" s="133"/>
      <c r="O32" s="134"/>
      <c r="P32" s="150"/>
      <c r="Q32" s="133"/>
      <c r="R32" s="151"/>
      <c r="S32" s="150"/>
      <c r="T32" s="133"/>
      <c r="U32" s="151"/>
      <c r="V32" s="150"/>
      <c r="W32" s="133"/>
      <c r="X32" s="151"/>
      <c r="Y32" s="132"/>
      <c r="Z32" s="133"/>
      <c r="AA32" s="134"/>
      <c r="AB32"/>
      <c r="AC32"/>
      <c r="AD32"/>
      <c r="AE32"/>
      <c r="AF32"/>
      <c r="AG32"/>
      <c r="AH32"/>
      <c r="AI32"/>
      <c r="AJ32"/>
    </row>
    <row r="33" spans="1:36" s="129" customFormat="1" ht="18" customHeight="1">
      <c r="A33" s="130">
        <f>Eingabe!$A$45</f>
        <v>122</v>
      </c>
      <c r="B33" s="131" t="str">
        <f>Eingabe!$B$45</f>
        <v>Lindenbauer Thomas</v>
      </c>
      <c r="C33" s="131" t="str">
        <f>Eingabe!$B$42</f>
        <v>NMS Schörfling</v>
      </c>
      <c r="D33" s="150" t="s">
        <v>119</v>
      </c>
      <c r="E33" s="133"/>
      <c r="F33" s="151"/>
      <c r="G33" s="150"/>
      <c r="H33" s="133"/>
      <c r="I33" s="151"/>
      <c r="J33" s="150"/>
      <c r="K33" s="133"/>
      <c r="L33" s="151"/>
      <c r="M33" s="132"/>
      <c r="N33" s="133"/>
      <c r="O33" s="134"/>
      <c r="P33" s="150"/>
      <c r="Q33" s="133"/>
      <c r="R33" s="151"/>
      <c r="S33" s="150"/>
      <c r="T33" s="133"/>
      <c r="U33" s="151"/>
      <c r="V33" s="150"/>
      <c r="W33" s="133"/>
      <c r="X33" s="151"/>
      <c r="Y33" s="132"/>
      <c r="Z33" s="133"/>
      <c r="AA33" s="134"/>
      <c r="AB33"/>
      <c r="AC33"/>
      <c r="AD33"/>
      <c r="AE33"/>
      <c r="AF33"/>
      <c r="AG33"/>
      <c r="AH33"/>
      <c r="AI33"/>
      <c r="AJ33"/>
    </row>
    <row r="34" spans="1:36" s="129" customFormat="1" ht="18" customHeight="1">
      <c r="A34" s="130">
        <f>Eingabe!$A$46</f>
        <v>123</v>
      </c>
      <c r="B34" s="131" t="str">
        <f>Eingabe!$B$46</f>
        <v>Eberl Kai</v>
      </c>
      <c r="C34" s="131" t="str">
        <f>Eingabe!$B$42</f>
        <v>NMS Schörfling</v>
      </c>
      <c r="D34" s="150" t="s">
        <v>119</v>
      </c>
      <c r="E34" s="133"/>
      <c r="F34" s="151"/>
      <c r="G34" s="150"/>
      <c r="H34" s="133"/>
      <c r="I34" s="151"/>
      <c r="J34" s="150"/>
      <c r="K34" s="133"/>
      <c r="L34" s="151"/>
      <c r="M34" s="132"/>
      <c r="N34" s="133"/>
      <c r="O34" s="134"/>
      <c r="P34" s="150"/>
      <c r="Q34" s="133"/>
      <c r="R34" s="151"/>
      <c r="S34" s="150"/>
      <c r="T34" s="133"/>
      <c r="U34" s="151"/>
      <c r="V34" s="150"/>
      <c r="W34" s="133"/>
      <c r="X34" s="151"/>
      <c r="Y34" s="132"/>
      <c r="Z34" s="133"/>
      <c r="AA34" s="134"/>
      <c r="AB34"/>
      <c r="AC34"/>
      <c r="AD34"/>
      <c r="AE34"/>
      <c r="AF34"/>
      <c r="AG34"/>
      <c r="AH34"/>
      <c r="AI34"/>
      <c r="AJ34"/>
    </row>
    <row r="35" spans="1:36" s="129" customFormat="1" ht="18" customHeight="1" thickBot="1">
      <c r="A35" s="135">
        <f>Eingabe!$A$47</f>
        <v>124</v>
      </c>
      <c r="B35" s="136" t="str">
        <f>Eingabe!$B$47</f>
        <v>Föttinger Moritz</v>
      </c>
      <c r="C35" s="136" t="str">
        <f>Eingabe!$B$42</f>
        <v>NMS Schörfling</v>
      </c>
      <c r="D35" s="152" t="s">
        <v>119</v>
      </c>
      <c r="E35" s="138"/>
      <c r="F35" s="153"/>
      <c r="G35" s="152"/>
      <c r="H35" s="138"/>
      <c r="I35" s="153"/>
      <c r="J35" s="152"/>
      <c r="K35" s="138"/>
      <c r="L35" s="153"/>
      <c r="M35" s="137"/>
      <c r="N35" s="138"/>
      <c r="O35" s="139"/>
      <c r="P35" s="152"/>
      <c r="Q35" s="138"/>
      <c r="R35" s="153"/>
      <c r="S35" s="152"/>
      <c r="T35" s="138"/>
      <c r="U35" s="153"/>
      <c r="V35" s="152"/>
      <c r="W35" s="138"/>
      <c r="X35" s="153"/>
      <c r="Y35" s="137"/>
      <c r="Z35" s="138"/>
      <c r="AA35" s="139"/>
      <c r="AB35"/>
      <c r="AC35"/>
      <c r="AD35"/>
      <c r="AE35"/>
      <c r="AF35"/>
      <c r="AG35"/>
      <c r="AH35"/>
      <c r="AI35"/>
      <c r="AJ35"/>
    </row>
    <row r="36" spans="1:36" s="129" customFormat="1" ht="18" customHeight="1">
      <c r="A36" s="130">
        <f>Eingabe!$A$51</f>
        <v>147</v>
      </c>
      <c r="B36" s="131" t="str">
        <f>Eingabe!$B$51</f>
        <v>Ebner Marcel</v>
      </c>
      <c r="C36" s="131" t="str">
        <f>Eingabe!$B$50</f>
        <v>NSMS Wolfsegg</v>
      </c>
      <c r="D36" s="150" t="s">
        <v>119</v>
      </c>
      <c r="E36" s="133"/>
      <c r="F36" s="151"/>
      <c r="G36" s="150"/>
      <c r="H36" s="133"/>
      <c r="I36" s="151"/>
      <c r="J36" s="150"/>
      <c r="K36" s="133"/>
      <c r="L36" s="151"/>
      <c r="M36" s="132"/>
      <c r="N36" s="133"/>
      <c r="O36" s="134"/>
      <c r="P36" s="150"/>
      <c r="Q36" s="133"/>
      <c r="R36" s="151"/>
      <c r="S36" s="150"/>
      <c r="T36" s="133"/>
      <c r="U36" s="151"/>
      <c r="V36" s="150"/>
      <c r="W36" s="133"/>
      <c r="X36" s="151"/>
      <c r="Y36" s="132"/>
      <c r="Z36" s="133"/>
      <c r="AA36" s="134"/>
      <c r="AB36"/>
      <c r="AC36"/>
      <c r="AD36"/>
      <c r="AE36"/>
      <c r="AF36"/>
      <c r="AG36"/>
      <c r="AH36"/>
      <c r="AI36"/>
      <c r="AJ36"/>
    </row>
    <row r="37" spans="1:36" s="129" customFormat="1" ht="18" customHeight="1">
      <c r="A37" s="130">
        <f>Eingabe!$A$52</f>
        <v>148</v>
      </c>
      <c r="B37" s="131" t="str">
        <f>Eingabe!$B$52</f>
        <v>Söser Clemens</v>
      </c>
      <c r="C37" s="131" t="str">
        <f>Eingabe!$B$50</f>
        <v>NSMS Wolfsegg</v>
      </c>
      <c r="D37" s="150" t="s">
        <v>119</v>
      </c>
      <c r="E37" s="133"/>
      <c r="F37" s="151"/>
      <c r="G37" s="150"/>
      <c r="H37" s="133"/>
      <c r="I37" s="151"/>
      <c r="J37" s="150"/>
      <c r="K37" s="133"/>
      <c r="L37" s="151"/>
      <c r="M37" s="132"/>
      <c r="N37" s="133"/>
      <c r="O37" s="134"/>
      <c r="P37" s="150"/>
      <c r="Q37" s="133"/>
      <c r="R37" s="151"/>
      <c r="S37" s="150"/>
      <c r="T37" s="133"/>
      <c r="U37" s="151"/>
      <c r="V37" s="150"/>
      <c r="W37" s="133"/>
      <c r="X37" s="151"/>
      <c r="Y37" s="132"/>
      <c r="Z37" s="133"/>
      <c r="AA37" s="134"/>
      <c r="AB37"/>
      <c r="AC37"/>
      <c r="AD37"/>
      <c r="AE37"/>
      <c r="AF37"/>
      <c r="AG37"/>
      <c r="AH37"/>
      <c r="AI37"/>
      <c r="AJ37"/>
    </row>
    <row r="38" spans="1:36" s="129" customFormat="1" ht="18" customHeight="1">
      <c r="A38" s="130">
        <f>Eingabe!$A$53</f>
        <v>149</v>
      </c>
      <c r="B38" s="131" t="str">
        <f>Eingabe!$B$53</f>
        <v>Kastner Philipp</v>
      </c>
      <c r="C38" s="131" t="str">
        <f>Eingabe!$B$50</f>
        <v>NSMS Wolfsegg</v>
      </c>
      <c r="D38" s="150" t="s">
        <v>119</v>
      </c>
      <c r="E38" s="133"/>
      <c r="F38" s="151"/>
      <c r="G38" s="150"/>
      <c r="H38" s="133"/>
      <c r="I38" s="151"/>
      <c r="J38" s="150"/>
      <c r="K38" s="133"/>
      <c r="L38" s="151"/>
      <c r="M38" s="132"/>
      <c r="N38" s="133"/>
      <c r="O38" s="134"/>
      <c r="P38" s="150"/>
      <c r="Q38" s="133"/>
      <c r="R38" s="151"/>
      <c r="S38" s="150"/>
      <c r="T38" s="133"/>
      <c r="U38" s="151"/>
      <c r="V38" s="150"/>
      <c r="W38" s="133"/>
      <c r="X38" s="151"/>
      <c r="Y38" s="132"/>
      <c r="Z38" s="133"/>
      <c r="AA38" s="134"/>
      <c r="AB38"/>
      <c r="AC38"/>
      <c r="AD38"/>
      <c r="AE38"/>
      <c r="AF38"/>
      <c r="AG38"/>
      <c r="AH38"/>
      <c r="AI38"/>
      <c r="AJ38"/>
    </row>
    <row r="39" spans="1:36" s="129" customFormat="1" ht="18" customHeight="1">
      <c r="A39" s="130">
        <f>Eingabe!$A$54</f>
        <v>150</v>
      </c>
      <c r="B39" s="131" t="str">
        <f>Eingabe!$B$54</f>
        <v>Holzinger Felix</v>
      </c>
      <c r="C39" s="131" t="str">
        <f>Eingabe!$B$50</f>
        <v>NSMS Wolfsegg</v>
      </c>
      <c r="D39" s="150" t="s">
        <v>119</v>
      </c>
      <c r="E39" s="133"/>
      <c r="F39" s="151"/>
      <c r="G39" s="150"/>
      <c r="H39" s="133"/>
      <c r="I39" s="151"/>
      <c r="J39" s="150"/>
      <c r="K39" s="133"/>
      <c r="L39" s="151"/>
      <c r="M39" s="132"/>
      <c r="N39" s="133"/>
      <c r="O39" s="134"/>
      <c r="P39" s="150"/>
      <c r="Q39" s="133"/>
      <c r="R39" s="151"/>
      <c r="S39" s="150"/>
      <c r="T39" s="133"/>
      <c r="U39" s="151"/>
      <c r="V39" s="150"/>
      <c r="W39" s="133"/>
      <c r="X39" s="151"/>
      <c r="Y39" s="132"/>
      <c r="Z39" s="133"/>
      <c r="AA39" s="134"/>
      <c r="AB39"/>
      <c r="AC39"/>
      <c r="AD39"/>
      <c r="AE39"/>
      <c r="AF39"/>
      <c r="AG39"/>
      <c r="AH39"/>
      <c r="AI39"/>
      <c r="AJ39"/>
    </row>
    <row r="40" spans="1:36" s="129" customFormat="1" ht="18" customHeight="1" thickBot="1">
      <c r="A40" s="135">
        <f>Eingabe!$A$55</f>
        <v>151</v>
      </c>
      <c r="B40" s="136" t="str">
        <f>Eingabe!$B$55</f>
        <v>Voglhuber Simon</v>
      </c>
      <c r="C40" s="136" t="str">
        <f>Eingabe!$B$50</f>
        <v>NSMS Wolfsegg</v>
      </c>
      <c r="D40" s="152" t="s">
        <v>119</v>
      </c>
      <c r="E40" s="138"/>
      <c r="F40" s="153"/>
      <c r="G40" s="152"/>
      <c r="H40" s="138"/>
      <c r="I40" s="153"/>
      <c r="J40" s="152"/>
      <c r="K40" s="138"/>
      <c r="L40" s="153"/>
      <c r="M40" s="137"/>
      <c r="N40" s="138"/>
      <c r="O40" s="139"/>
      <c r="P40" s="152"/>
      <c r="Q40" s="138"/>
      <c r="R40" s="153"/>
      <c r="S40" s="152"/>
      <c r="T40" s="138"/>
      <c r="U40" s="153"/>
      <c r="V40" s="152"/>
      <c r="W40" s="138"/>
      <c r="X40" s="153"/>
      <c r="Y40" s="137"/>
      <c r="Z40" s="138"/>
      <c r="AA40" s="139"/>
      <c r="AB40"/>
      <c r="AC40"/>
      <c r="AD40"/>
      <c r="AE40"/>
      <c r="AF40"/>
      <c r="AG40"/>
      <c r="AH40"/>
      <c r="AI40"/>
      <c r="AJ40"/>
    </row>
    <row r="41" spans="1:36" s="129" customFormat="1" ht="18" customHeight="1">
      <c r="A41" s="130">
        <f>Eingabe!$A$59</f>
        <v>179</v>
      </c>
      <c r="B41" s="131" t="str">
        <f>Eingabe!$B$59</f>
        <v>Schiller Moritz</v>
      </c>
      <c r="C41" s="131" t="str">
        <f>Eingabe!$B$58</f>
        <v>NMS Regau</v>
      </c>
      <c r="D41" s="150" t="s">
        <v>119</v>
      </c>
      <c r="E41" s="133"/>
      <c r="F41" s="151"/>
      <c r="G41" s="150"/>
      <c r="H41" s="133"/>
      <c r="I41" s="151"/>
      <c r="J41" s="150"/>
      <c r="K41" s="133"/>
      <c r="L41" s="151"/>
      <c r="M41" s="132"/>
      <c r="N41" s="133"/>
      <c r="O41" s="134"/>
      <c r="P41" s="150"/>
      <c r="Q41" s="133"/>
      <c r="R41" s="151"/>
      <c r="S41" s="150"/>
      <c r="T41" s="133"/>
      <c r="U41" s="151"/>
      <c r="V41" s="150"/>
      <c r="W41" s="133"/>
      <c r="X41" s="151"/>
      <c r="Y41" s="132"/>
      <c r="Z41" s="133"/>
      <c r="AA41" s="134"/>
      <c r="AB41"/>
      <c r="AC41"/>
      <c r="AD41"/>
      <c r="AE41"/>
      <c r="AF41"/>
      <c r="AG41"/>
      <c r="AH41"/>
      <c r="AI41"/>
      <c r="AJ41"/>
    </row>
    <row r="42" spans="1:36" s="129" customFormat="1" ht="18" customHeight="1">
      <c r="A42" s="130">
        <f>Eingabe!$A$60</f>
        <v>180</v>
      </c>
      <c r="B42" s="131" t="str">
        <f>Eingabe!$B$60</f>
        <v>Trawöger Lukas</v>
      </c>
      <c r="C42" s="131" t="str">
        <f>Eingabe!$B$58</f>
        <v>NMS Regau</v>
      </c>
      <c r="D42" s="150" t="s">
        <v>119</v>
      </c>
      <c r="E42" s="133"/>
      <c r="F42" s="151"/>
      <c r="G42" s="150"/>
      <c r="H42" s="133"/>
      <c r="I42" s="151"/>
      <c r="J42" s="150"/>
      <c r="K42" s="133"/>
      <c r="L42" s="151"/>
      <c r="M42" s="132"/>
      <c r="N42" s="133"/>
      <c r="O42" s="134"/>
      <c r="P42" s="150"/>
      <c r="Q42" s="133"/>
      <c r="R42" s="151"/>
      <c r="S42" s="150"/>
      <c r="T42" s="133"/>
      <c r="U42" s="151"/>
      <c r="V42" s="150"/>
      <c r="W42" s="133"/>
      <c r="X42" s="151"/>
      <c r="Y42" s="132"/>
      <c r="Z42" s="133"/>
      <c r="AA42" s="134"/>
      <c r="AB42"/>
      <c r="AC42"/>
      <c r="AD42"/>
      <c r="AE42"/>
      <c r="AF42"/>
      <c r="AG42"/>
      <c r="AH42"/>
      <c r="AI42"/>
      <c r="AJ42"/>
    </row>
    <row r="43" spans="1:36" s="129" customFormat="1" ht="18" customHeight="1">
      <c r="A43" s="130">
        <f>Eingabe!$A$61</f>
        <v>181</v>
      </c>
      <c r="B43" s="131" t="str">
        <f>Eingabe!$B$61</f>
        <v>Pammer Manuel</v>
      </c>
      <c r="C43" s="131" t="str">
        <f>Eingabe!$B$58</f>
        <v>NMS Regau</v>
      </c>
      <c r="D43" s="150" t="s">
        <v>119</v>
      </c>
      <c r="E43" s="133"/>
      <c r="F43" s="151"/>
      <c r="G43" s="150"/>
      <c r="H43" s="133"/>
      <c r="I43" s="151"/>
      <c r="J43" s="150"/>
      <c r="K43" s="133"/>
      <c r="L43" s="151"/>
      <c r="M43" s="132"/>
      <c r="N43" s="133"/>
      <c r="O43" s="134"/>
      <c r="P43" s="150"/>
      <c r="Q43" s="133"/>
      <c r="R43" s="151"/>
      <c r="S43" s="150"/>
      <c r="T43" s="133"/>
      <c r="U43" s="151"/>
      <c r="V43" s="150"/>
      <c r="W43" s="133"/>
      <c r="X43" s="151"/>
      <c r="Y43" s="132"/>
      <c r="Z43" s="133"/>
      <c r="AA43" s="134"/>
      <c r="AB43"/>
      <c r="AC43"/>
      <c r="AD43"/>
      <c r="AE43"/>
      <c r="AF43"/>
      <c r="AG43"/>
      <c r="AH43"/>
      <c r="AI43"/>
      <c r="AJ43"/>
    </row>
    <row r="44" spans="1:36" s="129" customFormat="1" ht="18" customHeight="1">
      <c r="A44" s="130">
        <f>Eingabe!$A$62</f>
        <v>182</v>
      </c>
      <c r="B44" s="131" t="str">
        <f>Eingabe!$B$62</f>
        <v>Schmid Andreas</v>
      </c>
      <c r="C44" s="131" t="str">
        <f>Eingabe!$B$58</f>
        <v>NMS Regau</v>
      </c>
      <c r="D44" s="150" t="s">
        <v>119</v>
      </c>
      <c r="E44" s="133"/>
      <c r="F44" s="151"/>
      <c r="G44" s="150"/>
      <c r="H44" s="133"/>
      <c r="I44" s="151"/>
      <c r="J44" s="150"/>
      <c r="K44" s="133"/>
      <c r="L44" s="151"/>
      <c r="M44" s="132"/>
      <c r="N44" s="133"/>
      <c r="O44" s="134"/>
      <c r="P44" s="150"/>
      <c r="Q44" s="133"/>
      <c r="R44" s="151"/>
      <c r="S44" s="150"/>
      <c r="T44" s="133"/>
      <c r="U44" s="151"/>
      <c r="V44" s="150"/>
      <c r="W44" s="133"/>
      <c r="X44" s="151"/>
      <c r="Y44" s="132"/>
      <c r="Z44" s="133"/>
      <c r="AA44" s="134"/>
      <c r="AB44"/>
      <c r="AC44"/>
      <c r="AD44"/>
      <c r="AE44"/>
      <c r="AF44"/>
      <c r="AG44"/>
      <c r="AH44"/>
      <c r="AI44"/>
      <c r="AJ44"/>
    </row>
    <row r="45" spans="1:36" s="129" customFormat="1" ht="18" customHeight="1" thickBot="1">
      <c r="A45" s="135">
        <f>Eingabe!$A$63</f>
        <v>183</v>
      </c>
      <c r="B45" s="136" t="str">
        <f>Eingabe!$B$63</f>
        <v>Fischer Fabian</v>
      </c>
      <c r="C45" s="136" t="str">
        <f>Eingabe!$B$58</f>
        <v>NMS Regau</v>
      </c>
      <c r="D45" s="152" t="s">
        <v>119</v>
      </c>
      <c r="E45" s="138"/>
      <c r="F45" s="153"/>
      <c r="G45" s="152"/>
      <c r="H45" s="138"/>
      <c r="I45" s="153"/>
      <c r="J45" s="152"/>
      <c r="K45" s="138"/>
      <c r="L45" s="153"/>
      <c r="M45" s="137"/>
      <c r="N45" s="138"/>
      <c r="O45" s="139"/>
      <c r="P45" s="152"/>
      <c r="Q45" s="138"/>
      <c r="R45" s="153"/>
      <c r="S45" s="152"/>
      <c r="T45" s="138"/>
      <c r="U45" s="153"/>
      <c r="V45" s="152"/>
      <c r="W45" s="138"/>
      <c r="X45" s="153"/>
      <c r="Y45" s="137"/>
      <c r="Z45" s="138"/>
      <c r="AA45" s="139"/>
      <c r="AB45"/>
      <c r="AC45"/>
      <c r="AD45"/>
      <c r="AE45"/>
      <c r="AF45"/>
      <c r="AG45"/>
      <c r="AH45"/>
      <c r="AI45"/>
      <c r="AJ45"/>
    </row>
    <row r="46" spans="1:36" s="129" customFormat="1" ht="18" customHeight="1">
      <c r="A46" s="124">
        <f>Eingabe!$A$67</f>
        <v>211</v>
      </c>
      <c r="B46" s="125" t="str">
        <f>Eingabe!$B$67</f>
        <v>Moosleitner Thomas</v>
      </c>
      <c r="C46" s="125" t="str">
        <f>Eingabe!$B$66</f>
        <v>NMS Frankenburg</v>
      </c>
      <c r="D46" s="147" t="s">
        <v>119</v>
      </c>
      <c r="E46" s="148"/>
      <c r="F46" s="149"/>
      <c r="G46" s="147"/>
      <c r="H46" s="148"/>
      <c r="I46" s="149"/>
      <c r="J46" s="147"/>
      <c r="K46" s="148"/>
      <c r="L46" s="149"/>
      <c r="M46" s="126"/>
      <c r="N46" s="127"/>
      <c r="O46" s="128"/>
      <c r="P46" s="147"/>
      <c r="Q46" s="148"/>
      <c r="R46" s="149"/>
      <c r="S46" s="147"/>
      <c r="T46" s="148"/>
      <c r="U46" s="149"/>
      <c r="V46" s="147"/>
      <c r="W46" s="148"/>
      <c r="X46" s="149"/>
      <c r="Y46" s="126"/>
      <c r="Z46" s="127"/>
      <c r="AA46" s="128"/>
      <c r="AB46"/>
      <c r="AC46"/>
      <c r="AD46"/>
      <c r="AE46"/>
      <c r="AF46"/>
      <c r="AG46"/>
      <c r="AH46"/>
      <c r="AI46"/>
      <c r="AJ46"/>
    </row>
    <row r="47" spans="1:36" s="129" customFormat="1" ht="18" customHeight="1">
      <c r="A47" s="130">
        <f>Eingabe!$A$68</f>
        <v>212</v>
      </c>
      <c r="B47" s="131" t="str">
        <f>Eingabe!$B$68</f>
        <v>Gabric Marko</v>
      </c>
      <c r="C47" s="131" t="str">
        <f>Eingabe!$B$66</f>
        <v>NMS Frankenburg</v>
      </c>
      <c r="D47" s="150" t="s">
        <v>119</v>
      </c>
      <c r="E47" s="133"/>
      <c r="F47" s="151"/>
      <c r="G47" s="150"/>
      <c r="H47" s="133"/>
      <c r="I47" s="151"/>
      <c r="J47" s="150"/>
      <c r="K47" s="133"/>
      <c r="L47" s="151"/>
      <c r="M47" s="132"/>
      <c r="N47" s="133"/>
      <c r="O47" s="134"/>
      <c r="P47" s="150"/>
      <c r="Q47" s="133"/>
      <c r="R47" s="151"/>
      <c r="S47" s="150"/>
      <c r="T47" s="133"/>
      <c r="U47" s="151"/>
      <c r="V47" s="150"/>
      <c r="W47" s="133"/>
      <c r="X47" s="151"/>
      <c r="Y47" s="132"/>
      <c r="Z47" s="133"/>
      <c r="AA47" s="134"/>
      <c r="AB47"/>
      <c r="AC47"/>
      <c r="AD47"/>
      <c r="AE47"/>
      <c r="AF47"/>
      <c r="AG47"/>
      <c r="AH47"/>
      <c r="AI47"/>
      <c r="AJ47"/>
    </row>
    <row r="48" spans="1:36" s="129" customFormat="1" ht="18" customHeight="1">
      <c r="A48" s="130">
        <f>Eingabe!$A$69</f>
        <v>213</v>
      </c>
      <c r="B48" s="131" t="str">
        <f>Eingabe!$B$69</f>
        <v>Pirklbauer Matthias</v>
      </c>
      <c r="C48" s="131" t="str">
        <f>Eingabe!$B$66</f>
        <v>NMS Frankenburg</v>
      </c>
      <c r="D48" s="150" t="s">
        <v>119</v>
      </c>
      <c r="E48" s="133"/>
      <c r="F48" s="151"/>
      <c r="G48" s="150"/>
      <c r="H48" s="133"/>
      <c r="I48" s="151"/>
      <c r="J48" s="150"/>
      <c r="K48" s="133"/>
      <c r="L48" s="151"/>
      <c r="M48" s="132"/>
      <c r="N48" s="133"/>
      <c r="O48" s="134"/>
      <c r="P48" s="150"/>
      <c r="Q48" s="133"/>
      <c r="R48" s="151"/>
      <c r="S48" s="150"/>
      <c r="T48" s="133"/>
      <c r="U48" s="151"/>
      <c r="V48" s="150"/>
      <c r="W48" s="133"/>
      <c r="X48" s="151"/>
      <c r="Y48" s="132"/>
      <c r="Z48" s="133"/>
      <c r="AA48" s="134"/>
      <c r="AB48"/>
      <c r="AC48"/>
      <c r="AD48"/>
      <c r="AE48"/>
      <c r="AF48"/>
      <c r="AG48"/>
      <c r="AH48"/>
      <c r="AI48"/>
      <c r="AJ48"/>
    </row>
    <row r="49" spans="1:36" s="129" customFormat="1" ht="18" customHeight="1">
      <c r="A49" s="130">
        <f>Eingabe!$A$70</f>
        <v>214</v>
      </c>
      <c r="B49" s="131" t="str">
        <f>Eingabe!$B$70</f>
        <v>Rupp Elias</v>
      </c>
      <c r="C49" s="131" t="str">
        <f>Eingabe!$B$66</f>
        <v>NMS Frankenburg</v>
      </c>
      <c r="D49" s="150" t="s">
        <v>119</v>
      </c>
      <c r="E49" s="133"/>
      <c r="F49" s="151"/>
      <c r="G49" s="150"/>
      <c r="H49" s="133"/>
      <c r="I49" s="151"/>
      <c r="J49" s="150"/>
      <c r="K49" s="133"/>
      <c r="L49" s="151"/>
      <c r="M49" s="132"/>
      <c r="N49" s="133"/>
      <c r="O49" s="134"/>
      <c r="P49" s="150"/>
      <c r="Q49" s="133"/>
      <c r="R49" s="151"/>
      <c r="S49" s="150"/>
      <c r="T49" s="133"/>
      <c r="U49" s="151"/>
      <c r="V49" s="150"/>
      <c r="W49" s="133"/>
      <c r="X49" s="151"/>
      <c r="Y49" s="132"/>
      <c r="Z49" s="133"/>
      <c r="AA49" s="134"/>
      <c r="AB49"/>
      <c r="AC49"/>
      <c r="AD49"/>
      <c r="AE49"/>
      <c r="AF49"/>
      <c r="AG49"/>
      <c r="AH49"/>
      <c r="AI49"/>
      <c r="AJ49"/>
    </row>
    <row r="50" spans="1:36" s="129" customFormat="1" ht="18" customHeight="1" thickBot="1">
      <c r="A50" s="135">
        <f>Eingabe!$A$71</f>
        <v>215</v>
      </c>
      <c r="B50" s="136" t="str">
        <f>Eingabe!$B$71</f>
        <v>Kriechbaum Sascha</v>
      </c>
      <c r="C50" s="136" t="str">
        <f>Eingabe!$B$66</f>
        <v>NMS Frankenburg</v>
      </c>
      <c r="D50" s="152" t="s">
        <v>119</v>
      </c>
      <c r="E50" s="138"/>
      <c r="F50" s="153"/>
      <c r="G50" s="152"/>
      <c r="H50" s="138"/>
      <c r="I50" s="153"/>
      <c r="J50" s="152"/>
      <c r="K50" s="138"/>
      <c r="L50" s="153"/>
      <c r="M50" s="137"/>
      <c r="N50" s="138"/>
      <c r="O50" s="139"/>
      <c r="P50" s="152"/>
      <c r="Q50" s="138"/>
      <c r="R50" s="153"/>
      <c r="S50" s="152"/>
      <c r="T50" s="138"/>
      <c r="U50" s="153"/>
      <c r="V50" s="152"/>
      <c r="W50" s="138"/>
      <c r="X50" s="153"/>
      <c r="Y50" s="137"/>
      <c r="Z50" s="138"/>
      <c r="AA50" s="139"/>
      <c r="AB50"/>
      <c r="AC50"/>
      <c r="AD50"/>
      <c r="AE50"/>
      <c r="AF50"/>
      <c r="AG50"/>
      <c r="AH50"/>
      <c r="AI50"/>
      <c r="AJ50"/>
    </row>
    <row r="51" spans="1:36" s="129" customFormat="1" ht="18" customHeight="1">
      <c r="A51" s="130">
        <f>Eingabe!$A$75</f>
        <v>367</v>
      </c>
      <c r="B51" s="131" t="str">
        <f>Eingabe!$B$75</f>
        <v>Koberger Lukas</v>
      </c>
      <c r="C51" s="131" t="str">
        <f>Eingabe!$B$74</f>
        <v>NMS Vöcklamarkt</v>
      </c>
      <c r="D51" s="150" t="s">
        <v>119</v>
      </c>
      <c r="E51" s="133"/>
      <c r="F51" s="151"/>
      <c r="G51" s="150"/>
      <c r="H51" s="133"/>
      <c r="I51" s="151"/>
      <c r="J51" s="150"/>
      <c r="K51" s="133"/>
      <c r="L51" s="151"/>
      <c r="M51" s="132"/>
      <c r="N51" s="133"/>
      <c r="O51" s="134"/>
      <c r="P51" s="150"/>
      <c r="Q51" s="133"/>
      <c r="R51" s="151"/>
      <c r="S51" s="150"/>
      <c r="T51" s="133"/>
      <c r="U51" s="151"/>
      <c r="V51" s="150"/>
      <c r="W51" s="133"/>
      <c r="X51" s="151"/>
      <c r="Y51" s="132"/>
      <c r="Z51" s="133"/>
      <c r="AA51" s="134"/>
      <c r="AB51"/>
      <c r="AC51"/>
      <c r="AD51"/>
      <c r="AE51"/>
      <c r="AF51"/>
      <c r="AG51"/>
      <c r="AH51"/>
      <c r="AI51"/>
      <c r="AJ51"/>
    </row>
    <row r="52" spans="1:36" s="129" customFormat="1" ht="18" customHeight="1">
      <c r="A52" s="130">
        <f>Eingabe!$A$76</f>
        <v>368</v>
      </c>
      <c r="B52" s="131" t="str">
        <f>Eingabe!$B$76</f>
        <v>Maier Alexander</v>
      </c>
      <c r="C52" s="131" t="str">
        <f>Eingabe!$B$74</f>
        <v>NMS Vöcklamarkt</v>
      </c>
      <c r="D52" s="150" t="s">
        <v>119</v>
      </c>
      <c r="E52" s="133"/>
      <c r="F52" s="151"/>
      <c r="G52" s="150"/>
      <c r="H52" s="133"/>
      <c r="I52" s="151"/>
      <c r="J52" s="150"/>
      <c r="K52" s="133"/>
      <c r="L52" s="151"/>
      <c r="M52" s="132"/>
      <c r="N52" s="133"/>
      <c r="O52" s="134"/>
      <c r="P52" s="150"/>
      <c r="Q52" s="133"/>
      <c r="R52" s="151"/>
      <c r="S52" s="150"/>
      <c r="T52" s="133"/>
      <c r="U52" s="151"/>
      <c r="V52" s="150"/>
      <c r="W52" s="133"/>
      <c r="X52" s="151"/>
      <c r="Y52" s="132"/>
      <c r="Z52" s="133"/>
      <c r="AA52" s="134"/>
      <c r="AB52"/>
      <c r="AC52"/>
      <c r="AD52"/>
      <c r="AE52"/>
      <c r="AF52"/>
      <c r="AG52"/>
      <c r="AH52"/>
      <c r="AI52"/>
      <c r="AJ52"/>
    </row>
    <row r="53" spans="1:36" s="129" customFormat="1" ht="18" customHeight="1">
      <c r="A53" s="130">
        <f>Eingabe!$A$77</f>
        <v>371</v>
      </c>
      <c r="B53" s="131" t="str">
        <f>Eingabe!$B$77</f>
        <v>Redlinger Marco</v>
      </c>
      <c r="C53" s="131" t="str">
        <f>Eingabe!$B$74</f>
        <v>NMS Vöcklamarkt</v>
      </c>
      <c r="D53" s="150" t="s">
        <v>119</v>
      </c>
      <c r="E53" s="133"/>
      <c r="F53" s="151"/>
      <c r="G53" s="150"/>
      <c r="H53" s="133"/>
      <c r="I53" s="151"/>
      <c r="J53" s="150"/>
      <c r="K53" s="133"/>
      <c r="L53" s="151"/>
      <c r="M53" s="132"/>
      <c r="N53" s="133"/>
      <c r="O53" s="134"/>
      <c r="P53" s="150"/>
      <c r="Q53" s="133"/>
      <c r="R53" s="151"/>
      <c r="S53" s="150"/>
      <c r="T53" s="133"/>
      <c r="U53" s="151"/>
      <c r="V53" s="150"/>
      <c r="W53" s="133"/>
      <c r="X53" s="151"/>
      <c r="Y53" s="132"/>
      <c r="Z53" s="133"/>
      <c r="AA53" s="134"/>
      <c r="AB53"/>
      <c r="AC53"/>
      <c r="AD53"/>
      <c r="AE53"/>
      <c r="AF53"/>
      <c r="AG53"/>
      <c r="AH53"/>
      <c r="AI53"/>
      <c r="AJ53"/>
    </row>
    <row r="54" spans="1:36" s="129" customFormat="1" ht="18" customHeight="1">
      <c r="A54" s="130">
        <f>Eingabe!$A$78</f>
        <v>372</v>
      </c>
      <c r="B54" s="131" t="str">
        <f>Eingabe!$B$78</f>
        <v>Zulic Eldin</v>
      </c>
      <c r="C54" s="131" t="str">
        <f>Eingabe!$B$74</f>
        <v>NMS Vöcklamarkt</v>
      </c>
      <c r="D54" s="150" t="s">
        <v>119</v>
      </c>
      <c r="E54" s="133"/>
      <c r="F54" s="151"/>
      <c r="G54" s="150"/>
      <c r="H54" s="133"/>
      <c r="I54" s="151"/>
      <c r="J54" s="150"/>
      <c r="K54" s="133"/>
      <c r="L54" s="151"/>
      <c r="M54" s="132"/>
      <c r="N54" s="133"/>
      <c r="O54" s="134"/>
      <c r="P54" s="150"/>
      <c r="Q54" s="133"/>
      <c r="R54" s="151"/>
      <c r="S54" s="150"/>
      <c r="T54" s="133"/>
      <c r="U54" s="151"/>
      <c r="V54" s="150"/>
      <c r="W54" s="133"/>
      <c r="X54" s="151"/>
      <c r="Y54" s="132"/>
      <c r="Z54" s="133"/>
      <c r="AA54" s="134"/>
      <c r="AB54"/>
      <c r="AC54"/>
      <c r="AD54"/>
      <c r="AE54"/>
      <c r="AF54"/>
      <c r="AG54"/>
      <c r="AH54"/>
      <c r="AI54"/>
      <c r="AJ54"/>
    </row>
    <row r="55" spans="1:36" s="129" customFormat="1" ht="18" customHeight="1" thickBot="1">
      <c r="A55" s="135">
        <f>Eingabe!$A$79</f>
        <v>373</v>
      </c>
      <c r="B55" s="136" t="str">
        <f>Eingabe!$B$79</f>
        <v>Ricvic Dino</v>
      </c>
      <c r="C55" s="136" t="str">
        <f>Eingabe!$B$74</f>
        <v>NMS Vöcklamarkt</v>
      </c>
      <c r="D55" s="152" t="s">
        <v>119</v>
      </c>
      <c r="E55" s="138"/>
      <c r="F55" s="153"/>
      <c r="G55" s="152"/>
      <c r="H55" s="138"/>
      <c r="I55" s="153"/>
      <c r="J55" s="152"/>
      <c r="K55" s="138"/>
      <c r="L55" s="153"/>
      <c r="M55" s="137"/>
      <c r="N55" s="138"/>
      <c r="O55" s="139"/>
      <c r="P55" s="152"/>
      <c r="Q55" s="138"/>
      <c r="R55" s="153"/>
      <c r="S55" s="152"/>
      <c r="T55" s="138"/>
      <c r="U55" s="153"/>
      <c r="V55" s="152"/>
      <c r="W55" s="138"/>
      <c r="X55" s="153"/>
      <c r="Y55" s="137"/>
      <c r="Z55" s="138"/>
      <c r="AA55" s="139"/>
      <c r="AB55"/>
      <c r="AC55"/>
      <c r="AD55"/>
      <c r="AE55"/>
      <c r="AF55"/>
      <c r="AG55"/>
      <c r="AH55"/>
      <c r="AI55"/>
      <c r="AJ55"/>
    </row>
    <row r="56" spans="1:36" s="129" customFormat="1" ht="18" customHeight="1">
      <c r="A56" s="130">
        <f>Eingabe!$A$83</f>
        <v>263</v>
      </c>
      <c r="B56" s="131" t="str">
        <f>Eingabe!$B$83</f>
        <v>Mayr Martin</v>
      </c>
      <c r="C56" s="131" t="str">
        <f>Eingabe!$B$82</f>
        <v>NMS Neukirchen/V.</v>
      </c>
      <c r="D56" s="150" t="s">
        <v>119</v>
      </c>
      <c r="E56" s="133"/>
      <c r="F56" s="151"/>
      <c r="G56" s="150"/>
      <c r="H56" s="133"/>
      <c r="I56" s="151"/>
      <c r="J56" s="150"/>
      <c r="K56" s="133"/>
      <c r="L56" s="151"/>
      <c r="M56" s="132"/>
      <c r="N56" s="133"/>
      <c r="O56" s="134"/>
      <c r="P56" s="150"/>
      <c r="Q56" s="133"/>
      <c r="R56" s="151"/>
      <c r="S56" s="150"/>
      <c r="T56" s="133"/>
      <c r="U56" s="151"/>
      <c r="V56" s="150"/>
      <c r="W56" s="133"/>
      <c r="X56" s="151"/>
      <c r="Y56" s="132"/>
      <c r="Z56" s="133"/>
      <c r="AA56" s="134"/>
      <c r="AB56"/>
      <c r="AC56"/>
      <c r="AD56"/>
      <c r="AE56"/>
      <c r="AF56"/>
      <c r="AG56"/>
      <c r="AH56"/>
      <c r="AI56"/>
      <c r="AJ56"/>
    </row>
    <row r="57" spans="1:36" s="129" customFormat="1" ht="18" customHeight="1">
      <c r="A57" s="130">
        <f>Eingabe!$A$84</f>
        <v>264</v>
      </c>
      <c r="B57" s="131" t="str">
        <f>Eingabe!$B$84</f>
        <v>Hemetsberger Julian</v>
      </c>
      <c r="C57" s="131" t="str">
        <f>Eingabe!$B$82</f>
        <v>NMS Neukirchen/V.</v>
      </c>
      <c r="D57" s="150" t="s">
        <v>119</v>
      </c>
      <c r="E57" s="133"/>
      <c r="F57" s="151"/>
      <c r="G57" s="150"/>
      <c r="H57" s="133"/>
      <c r="I57" s="151"/>
      <c r="J57" s="150"/>
      <c r="K57" s="133"/>
      <c r="L57" s="151"/>
      <c r="M57" s="132"/>
      <c r="N57" s="133"/>
      <c r="O57" s="134"/>
      <c r="P57" s="150"/>
      <c r="Q57" s="133"/>
      <c r="R57" s="151"/>
      <c r="S57" s="150"/>
      <c r="T57" s="133"/>
      <c r="U57" s="151"/>
      <c r="V57" s="150"/>
      <c r="W57" s="133"/>
      <c r="X57" s="151"/>
      <c r="Y57" s="132"/>
      <c r="Z57" s="133"/>
      <c r="AA57" s="134"/>
      <c r="AB57"/>
      <c r="AC57"/>
      <c r="AD57"/>
      <c r="AE57"/>
      <c r="AF57"/>
      <c r="AG57"/>
      <c r="AH57"/>
      <c r="AI57"/>
      <c r="AJ57"/>
    </row>
    <row r="58" spans="1:36" s="129" customFormat="1" ht="18" customHeight="1">
      <c r="A58" s="130">
        <f>Eingabe!$A$85</f>
        <v>265</v>
      </c>
      <c r="B58" s="131" t="str">
        <f>Eingabe!$B$85</f>
        <v>Krichbaum Felix</v>
      </c>
      <c r="C58" s="131" t="str">
        <f>Eingabe!$B$82</f>
        <v>NMS Neukirchen/V.</v>
      </c>
      <c r="D58" s="150" t="s">
        <v>119</v>
      </c>
      <c r="E58" s="133"/>
      <c r="F58" s="151"/>
      <c r="G58" s="150"/>
      <c r="H58" s="133"/>
      <c r="I58" s="151"/>
      <c r="J58" s="150"/>
      <c r="K58" s="133"/>
      <c r="L58" s="151"/>
      <c r="M58" s="132"/>
      <c r="N58" s="133"/>
      <c r="O58" s="134"/>
      <c r="P58" s="150"/>
      <c r="Q58" s="133"/>
      <c r="R58" s="151"/>
      <c r="S58" s="150"/>
      <c r="T58" s="133"/>
      <c r="U58" s="151"/>
      <c r="V58" s="150"/>
      <c r="W58" s="133"/>
      <c r="X58" s="151"/>
      <c r="Y58" s="132"/>
      <c r="Z58" s="133"/>
      <c r="AA58" s="134"/>
      <c r="AB58"/>
      <c r="AC58"/>
      <c r="AD58"/>
      <c r="AE58"/>
      <c r="AF58"/>
      <c r="AG58"/>
      <c r="AH58"/>
      <c r="AI58"/>
      <c r="AJ58"/>
    </row>
    <row r="59" spans="1:36" s="129" customFormat="1" ht="18" customHeight="1">
      <c r="A59" s="130">
        <f>Eingabe!$A$86</f>
        <v>266</v>
      </c>
      <c r="B59" s="131" t="str">
        <f>Eingabe!$B$86</f>
        <v>Steindl Daniel</v>
      </c>
      <c r="C59" s="131" t="str">
        <f>Eingabe!$B$82</f>
        <v>NMS Neukirchen/V.</v>
      </c>
      <c r="D59" s="150" t="s">
        <v>119</v>
      </c>
      <c r="E59" s="133"/>
      <c r="F59" s="151"/>
      <c r="G59" s="150"/>
      <c r="H59" s="133"/>
      <c r="I59" s="151"/>
      <c r="J59" s="150"/>
      <c r="K59" s="133"/>
      <c r="L59" s="151"/>
      <c r="M59" s="132"/>
      <c r="N59" s="133"/>
      <c r="O59" s="134"/>
      <c r="P59" s="150"/>
      <c r="Q59" s="133"/>
      <c r="R59" s="151"/>
      <c r="S59" s="150"/>
      <c r="T59" s="133"/>
      <c r="U59" s="151"/>
      <c r="V59" s="150"/>
      <c r="W59" s="133"/>
      <c r="X59" s="151"/>
      <c r="Y59" s="132"/>
      <c r="Z59" s="133"/>
      <c r="AA59" s="134"/>
      <c r="AB59"/>
      <c r="AC59"/>
      <c r="AD59"/>
      <c r="AE59"/>
      <c r="AF59"/>
      <c r="AG59"/>
      <c r="AH59"/>
      <c r="AI59"/>
      <c r="AJ59"/>
    </row>
    <row r="60" spans="1:36" s="129" customFormat="1" ht="18" customHeight="1" thickBot="1">
      <c r="A60" s="135">
        <f>Eingabe!$A$87</f>
        <v>267</v>
      </c>
      <c r="B60" s="136" t="str">
        <f>Eingabe!$B$87</f>
        <v>Uhrlich Lorenz</v>
      </c>
      <c r="C60" s="136" t="str">
        <f>Eingabe!$B$82</f>
        <v>NMS Neukirchen/V.</v>
      </c>
      <c r="D60" s="152" t="s">
        <v>119</v>
      </c>
      <c r="E60" s="138"/>
      <c r="F60" s="153"/>
      <c r="G60" s="152"/>
      <c r="H60" s="138"/>
      <c r="I60" s="153"/>
      <c r="J60" s="152"/>
      <c r="K60" s="138"/>
      <c r="L60" s="153"/>
      <c r="M60" s="137"/>
      <c r="N60" s="138"/>
      <c r="O60" s="139"/>
      <c r="P60" s="152"/>
      <c r="Q60" s="138"/>
      <c r="R60" s="153"/>
      <c r="S60" s="152"/>
      <c r="T60" s="138"/>
      <c r="U60" s="153"/>
      <c r="V60" s="152"/>
      <c r="W60" s="138"/>
      <c r="X60" s="153"/>
      <c r="Y60" s="137"/>
      <c r="Z60" s="138"/>
      <c r="AA60" s="139"/>
      <c r="AB60"/>
      <c r="AC60"/>
      <c r="AD60"/>
      <c r="AE60"/>
      <c r="AF60"/>
      <c r="AG60"/>
      <c r="AH60"/>
      <c r="AI60"/>
      <c r="AJ60"/>
    </row>
    <row r="61" spans="1:36" s="129" customFormat="1" ht="18" customHeight="1">
      <c r="A61" s="130">
        <f>Eingabe!$A$91</f>
        <v>0</v>
      </c>
      <c r="B61" s="131">
        <f>Eingabe!$B$91</f>
        <v>0</v>
      </c>
      <c r="C61" s="131" t="str">
        <f>Eingabe!$B$90</f>
        <v>SNMS Lenzing</v>
      </c>
      <c r="D61" s="150" t="s">
        <v>119</v>
      </c>
      <c r="E61" s="133"/>
      <c r="F61" s="151"/>
      <c r="G61" s="150"/>
      <c r="H61" s="133"/>
      <c r="I61" s="151"/>
      <c r="J61" s="150"/>
      <c r="K61" s="133"/>
      <c r="L61" s="151"/>
      <c r="M61" s="132"/>
      <c r="N61" s="133"/>
      <c r="O61" s="134"/>
      <c r="P61" s="150"/>
      <c r="Q61" s="133"/>
      <c r="R61" s="151"/>
      <c r="S61" s="150"/>
      <c r="T61" s="133"/>
      <c r="U61" s="151"/>
      <c r="V61" s="150"/>
      <c r="W61" s="133"/>
      <c r="X61" s="151"/>
      <c r="Y61" s="132"/>
      <c r="Z61" s="133"/>
      <c r="AA61" s="134"/>
      <c r="AB61"/>
      <c r="AC61"/>
      <c r="AD61"/>
      <c r="AE61"/>
      <c r="AF61"/>
      <c r="AG61"/>
      <c r="AH61"/>
      <c r="AI61"/>
      <c r="AJ61"/>
    </row>
    <row r="62" spans="1:36" s="129" customFormat="1" ht="18" customHeight="1">
      <c r="A62" s="130">
        <f>Eingabe!$A$92</f>
        <v>0</v>
      </c>
      <c r="B62" s="131">
        <f>Eingabe!$B$92</f>
        <v>0</v>
      </c>
      <c r="C62" s="131" t="str">
        <f>Eingabe!$B$90</f>
        <v>SNMS Lenzing</v>
      </c>
      <c r="D62" s="150" t="s">
        <v>119</v>
      </c>
      <c r="E62" s="133"/>
      <c r="F62" s="151"/>
      <c r="G62" s="150"/>
      <c r="H62" s="133"/>
      <c r="I62" s="151"/>
      <c r="J62" s="150"/>
      <c r="K62" s="133"/>
      <c r="L62" s="151"/>
      <c r="M62" s="132"/>
      <c r="N62" s="133"/>
      <c r="O62" s="134"/>
      <c r="P62" s="150"/>
      <c r="Q62" s="133"/>
      <c r="R62" s="151"/>
      <c r="S62" s="150"/>
      <c r="T62" s="133"/>
      <c r="U62" s="151"/>
      <c r="V62" s="150"/>
      <c r="W62" s="133"/>
      <c r="X62" s="151"/>
      <c r="Y62" s="132"/>
      <c r="Z62" s="133"/>
      <c r="AA62" s="134"/>
      <c r="AB62"/>
      <c r="AC62"/>
      <c r="AD62"/>
      <c r="AE62"/>
      <c r="AF62"/>
      <c r="AG62"/>
      <c r="AH62"/>
      <c r="AI62"/>
      <c r="AJ62"/>
    </row>
    <row r="63" spans="1:36" s="129" customFormat="1" ht="18" customHeight="1">
      <c r="A63" s="130">
        <f>Eingabe!$A$93</f>
        <v>0</v>
      </c>
      <c r="B63" s="131">
        <f>Eingabe!$B$93</f>
        <v>0</v>
      </c>
      <c r="C63" s="131" t="str">
        <f>Eingabe!$B$90</f>
        <v>SNMS Lenzing</v>
      </c>
      <c r="D63" s="150" t="s">
        <v>119</v>
      </c>
      <c r="E63" s="133"/>
      <c r="F63" s="151"/>
      <c r="G63" s="150"/>
      <c r="H63" s="133"/>
      <c r="I63" s="151"/>
      <c r="J63" s="150"/>
      <c r="K63" s="133"/>
      <c r="L63" s="151"/>
      <c r="M63" s="132"/>
      <c r="N63" s="133"/>
      <c r="O63" s="134"/>
      <c r="P63" s="150"/>
      <c r="Q63" s="133"/>
      <c r="R63" s="151"/>
      <c r="S63" s="150"/>
      <c r="T63" s="133"/>
      <c r="U63" s="151"/>
      <c r="V63" s="150"/>
      <c r="W63" s="133"/>
      <c r="X63" s="151"/>
      <c r="Y63" s="132"/>
      <c r="Z63" s="133"/>
      <c r="AA63" s="134"/>
      <c r="AB63"/>
      <c r="AC63"/>
      <c r="AD63"/>
      <c r="AE63"/>
      <c r="AF63"/>
      <c r="AG63"/>
      <c r="AH63"/>
      <c r="AI63"/>
      <c r="AJ63"/>
    </row>
    <row r="64" spans="1:36" s="129" customFormat="1" ht="18" customHeight="1">
      <c r="A64" s="130">
        <f>Eingabe!$A$94</f>
        <v>0</v>
      </c>
      <c r="B64" s="131">
        <f>Eingabe!$B$94</f>
        <v>0</v>
      </c>
      <c r="C64" s="131" t="str">
        <f>Eingabe!$B$90</f>
        <v>SNMS Lenzing</v>
      </c>
      <c r="D64" s="150" t="s">
        <v>119</v>
      </c>
      <c r="E64" s="133"/>
      <c r="F64" s="151"/>
      <c r="G64" s="150"/>
      <c r="H64" s="133"/>
      <c r="I64" s="151"/>
      <c r="J64" s="150"/>
      <c r="K64" s="133"/>
      <c r="L64" s="151"/>
      <c r="M64" s="132"/>
      <c r="N64" s="133"/>
      <c r="O64" s="134"/>
      <c r="P64" s="150"/>
      <c r="Q64" s="133"/>
      <c r="R64" s="151"/>
      <c r="S64" s="150"/>
      <c r="T64" s="133"/>
      <c r="U64" s="151"/>
      <c r="V64" s="150"/>
      <c r="W64" s="133"/>
      <c r="X64" s="151"/>
      <c r="Y64" s="132"/>
      <c r="Z64" s="133"/>
      <c r="AA64" s="134"/>
      <c r="AB64"/>
      <c r="AC64"/>
      <c r="AD64"/>
      <c r="AE64"/>
      <c r="AF64"/>
      <c r="AG64"/>
      <c r="AH64"/>
      <c r="AI64"/>
      <c r="AJ64"/>
    </row>
    <row r="65" spans="1:36" s="129" customFormat="1" ht="18" customHeight="1" thickBot="1">
      <c r="A65" s="135">
        <f>Eingabe!$A$95</f>
        <v>0</v>
      </c>
      <c r="B65" s="136">
        <f>Eingabe!$B$95</f>
        <v>0</v>
      </c>
      <c r="C65" s="136" t="str">
        <f>Eingabe!$B$90</f>
        <v>SNMS Lenzing</v>
      </c>
      <c r="D65" s="152" t="s">
        <v>119</v>
      </c>
      <c r="E65" s="138"/>
      <c r="F65" s="153"/>
      <c r="G65" s="152"/>
      <c r="H65" s="138"/>
      <c r="I65" s="153"/>
      <c r="J65" s="152"/>
      <c r="K65" s="138"/>
      <c r="L65" s="153"/>
      <c r="M65" s="137"/>
      <c r="N65" s="138"/>
      <c r="O65" s="139"/>
      <c r="P65" s="152"/>
      <c r="Q65" s="138"/>
      <c r="R65" s="153"/>
      <c r="S65" s="152"/>
      <c r="T65" s="138"/>
      <c r="U65" s="153"/>
      <c r="V65" s="152"/>
      <c r="W65" s="138"/>
      <c r="X65" s="153"/>
      <c r="Y65" s="137"/>
      <c r="Z65" s="138"/>
      <c r="AA65" s="139"/>
      <c r="AB65"/>
      <c r="AC65"/>
      <c r="AD65"/>
      <c r="AE65"/>
      <c r="AF65"/>
      <c r="AG65"/>
      <c r="AH65"/>
      <c r="AI65"/>
      <c r="AJ65"/>
    </row>
    <row r="66" spans="1:36" s="129" customFormat="1" ht="18" customHeight="1">
      <c r="A66" s="130">
        <f>Eingabe!$A$99</f>
        <v>304</v>
      </c>
      <c r="B66" s="131" t="str">
        <f>Eingabe!$B$99</f>
        <v>Berger Fabian</v>
      </c>
      <c r="C66" s="131" t="str">
        <f>Eingabe!$B$98</f>
        <v>NMS2 Schwanenstadt</v>
      </c>
      <c r="D66" s="150" t="s">
        <v>119</v>
      </c>
      <c r="E66" s="133"/>
      <c r="F66" s="151"/>
      <c r="G66" s="150"/>
      <c r="H66" s="133"/>
      <c r="I66" s="151"/>
      <c r="J66" s="150"/>
      <c r="K66" s="133"/>
      <c r="L66" s="151"/>
      <c r="M66" s="132"/>
      <c r="N66" s="133"/>
      <c r="O66" s="134"/>
      <c r="P66" s="150"/>
      <c r="Q66" s="133"/>
      <c r="R66" s="151"/>
      <c r="S66" s="150"/>
      <c r="T66" s="133"/>
      <c r="U66" s="151"/>
      <c r="V66" s="150"/>
      <c r="W66" s="133"/>
      <c r="X66" s="151"/>
      <c r="Y66" s="132"/>
      <c r="Z66" s="133"/>
      <c r="AA66" s="134"/>
      <c r="AB66"/>
      <c r="AC66"/>
      <c r="AD66"/>
      <c r="AE66"/>
      <c r="AF66"/>
      <c r="AG66"/>
      <c r="AH66"/>
      <c r="AI66"/>
      <c r="AJ66"/>
    </row>
    <row r="67" spans="1:36" s="129" customFormat="1" ht="18" customHeight="1">
      <c r="A67" s="130">
        <f>Eingabe!$A$100</f>
        <v>305</v>
      </c>
      <c r="B67" s="131" t="str">
        <f>Eingabe!$B$100</f>
        <v>Lugmair Anton</v>
      </c>
      <c r="C67" s="131" t="str">
        <f>Eingabe!$B$98</f>
        <v>NMS2 Schwanenstadt</v>
      </c>
      <c r="D67" s="150" t="s">
        <v>119</v>
      </c>
      <c r="E67" s="133"/>
      <c r="F67" s="151"/>
      <c r="G67" s="150"/>
      <c r="H67" s="133"/>
      <c r="I67" s="151"/>
      <c r="J67" s="150"/>
      <c r="K67" s="133"/>
      <c r="L67" s="151"/>
      <c r="M67" s="132"/>
      <c r="N67" s="133"/>
      <c r="O67" s="134"/>
      <c r="P67" s="150"/>
      <c r="Q67" s="133"/>
      <c r="R67" s="151"/>
      <c r="S67" s="150"/>
      <c r="T67" s="133"/>
      <c r="U67" s="151"/>
      <c r="V67" s="150"/>
      <c r="W67" s="133"/>
      <c r="X67" s="151"/>
      <c r="Y67" s="132"/>
      <c r="Z67" s="133"/>
      <c r="AA67" s="134"/>
      <c r="AB67"/>
      <c r="AC67"/>
      <c r="AD67"/>
      <c r="AE67"/>
      <c r="AF67"/>
      <c r="AG67"/>
      <c r="AH67"/>
      <c r="AI67"/>
      <c r="AJ67"/>
    </row>
    <row r="68" spans="1:36" s="129" customFormat="1" ht="18" customHeight="1">
      <c r="A68" s="130">
        <f>Eingabe!$A$101</f>
        <v>306</v>
      </c>
      <c r="B68" s="131" t="str">
        <f>Eingabe!$B$101</f>
        <v>Schiller Lorenz</v>
      </c>
      <c r="C68" s="131" t="str">
        <f>Eingabe!$B$98</f>
        <v>NMS2 Schwanenstadt</v>
      </c>
      <c r="D68" s="150" t="s">
        <v>119</v>
      </c>
      <c r="E68" s="133"/>
      <c r="F68" s="151"/>
      <c r="G68" s="150"/>
      <c r="H68" s="133"/>
      <c r="I68" s="151"/>
      <c r="J68" s="150"/>
      <c r="K68" s="133"/>
      <c r="L68" s="151"/>
      <c r="M68" s="132"/>
      <c r="N68" s="133"/>
      <c r="O68" s="134"/>
      <c r="P68" s="150"/>
      <c r="Q68" s="133"/>
      <c r="R68" s="151"/>
      <c r="S68" s="150"/>
      <c r="T68" s="133"/>
      <c r="U68" s="151"/>
      <c r="V68" s="150"/>
      <c r="W68" s="133"/>
      <c r="X68" s="151"/>
      <c r="Y68" s="132"/>
      <c r="Z68" s="133"/>
      <c r="AA68" s="134"/>
      <c r="AB68"/>
      <c r="AC68"/>
      <c r="AD68"/>
      <c r="AE68"/>
      <c r="AF68"/>
      <c r="AG68"/>
      <c r="AH68"/>
      <c r="AI68"/>
      <c r="AJ68"/>
    </row>
    <row r="69" spans="1:36" s="129" customFormat="1" ht="18" customHeight="1">
      <c r="A69" s="130">
        <f>Eingabe!$A$102</f>
        <v>307</v>
      </c>
      <c r="B69" s="131" t="str">
        <f>Eingabe!$B$102</f>
        <v>Vorhauer Philipp</v>
      </c>
      <c r="C69" s="131" t="str">
        <f>Eingabe!$B$98</f>
        <v>NMS2 Schwanenstadt</v>
      </c>
      <c r="D69" s="150" t="s">
        <v>119</v>
      </c>
      <c r="E69" s="133"/>
      <c r="F69" s="151"/>
      <c r="G69" s="150"/>
      <c r="H69" s="133"/>
      <c r="I69" s="151"/>
      <c r="J69" s="150"/>
      <c r="K69" s="133"/>
      <c r="L69" s="151"/>
      <c r="M69" s="132"/>
      <c r="N69" s="133"/>
      <c r="O69" s="134"/>
      <c r="P69" s="150"/>
      <c r="Q69" s="133"/>
      <c r="R69" s="151"/>
      <c r="S69" s="150"/>
      <c r="T69" s="133"/>
      <c r="U69" s="151"/>
      <c r="V69" s="150"/>
      <c r="W69" s="133"/>
      <c r="X69" s="151"/>
      <c r="Y69" s="132"/>
      <c r="Z69" s="133"/>
      <c r="AA69" s="134"/>
      <c r="AB69"/>
      <c r="AC69"/>
      <c r="AD69"/>
      <c r="AE69"/>
      <c r="AF69"/>
      <c r="AG69"/>
      <c r="AH69"/>
      <c r="AI69"/>
      <c r="AJ69"/>
    </row>
    <row r="70" spans="1:36" s="129" customFormat="1" ht="18" customHeight="1" thickBot="1">
      <c r="A70" s="135">
        <f>Eingabe!$A$103</f>
        <v>308</v>
      </c>
      <c r="B70" s="136" t="str">
        <f>Eingabe!$B$103</f>
        <v>Kemptner Simon</v>
      </c>
      <c r="C70" s="136" t="str">
        <f>Eingabe!$B$98</f>
        <v>NMS2 Schwanenstadt</v>
      </c>
      <c r="D70" s="152" t="s">
        <v>119</v>
      </c>
      <c r="E70" s="138"/>
      <c r="F70" s="153"/>
      <c r="G70" s="152"/>
      <c r="H70" s="138"/>
      <c r="I70" s="153"/>
      <c r="J70" s="152"/>
      <c r="K70" s="138"/>
      <c r="L70" s="153"/>
      <c r="M70" s="137"/>
      <c r="N70" s="138"/>
      <c r="O70" s="139"/>
      <c r="P70" s="152"/>
      <c r="Q70" s="138"/>
      <c r="R70" s="153"/>
      <c r="S70" s="152"/>
      <c r="T70" s="138"/>
      <c r="U70" s="153"/>
      <c r="V70" s="152"/>
      <c r="W70" s="138"/>
      <c r="X70" s="153"/>
      <c r="Y70" s="137"/>
      <c r="Z70" s="138"/>
      <c r="AA70" s="139"/>
      <c r="AB70"/>
      <c r="AC70"/>
      <c r="AD70"/>
      <c r="AE70"/>
      <c r="AF70"/>
      <c r="AG70"/>
      <c r="AH70"/>
      <c r="AI70"/>
      <c r="AJ70"/>
    </row>
    <row r="71" spans="1:36" s="129" customFormat="1" ht="18" customHeight="1">
      <c r="A71" s="130">
        <f>Eingabe!$A$107</f>
        <v>0</v>
      </c>
      <c r="B71" s="131" t="str">
        <f>Eingabe!$B$107</f>
        <v>M14/1</v>
      </c>
      <c r="C71" s="131" t="str">
        <f>Eingabe!$B$106</f>
        <v>NMS Ampflwang</v>
      </c>
      <c r="D71" s="150" t="s">
        <v>119</v>
      </c>
      <c r="E71" s="133"/>
      <c r="F71" s="151"/>
      <c r="G71" s="150"/>
      <c r="H71" s="133"/>
      <c r="I71" s="151"/>
      <c r="J71" s="150"/>
      <c r="K71" s="133"/>
      <c r="L71" s="151"/>
      <c r="M71" s="132"/>
      <c r="N71" s="133"/>
      <c r="O71" s="134"/>
      <c r="P71" s="150"/>
      <c r="Q71" s="133"/>
      <c r="R71" s="151"/>
      <c r="S71" s="150"/>
      <c r="T71" s="133"/>
      <c r="U71" s="151"/>
      <c r="V71" s="150"/>
      <c r="W71" s="133"/>
      <c r="X71" s="151"/>
      <c r="Y71" s="132"/>
      <c r="Z71" s="133"/>
      <c r="AA71" s="134"/>
      <c r="AB71"/>
      <c r="AC71"/>
      <c r="AD71"/>
      <c r="AE71"/>
      <c r="AF71"/>
      <c r="AG71"/>
      <c r="AH71"/>
      <c r="AI71"/>
      <c r="AJ71"/>
    </row>
    <row r="72" spans="1:36" s="129" customFormat="1" ht="18" customHeight="1">
      <c r="A72" s="130">
        <f>Eingabe!$A$108</f>
        <v>0</v>
      </c>
      <c r="B72" s="131" t="str">
        <f>Eingabe!$B$108</f>
        <v>M14/2</v>
      </c>
      <c r="C72" s="131" t="str">
        <f>Eingabe!$B$106</f>
        <v>NMS Ampflwang</v>
      </c>
      <c r="D72" s="150" t="s">
        <v>119</v>
      </c>
      <c r="E72" s="133"/>
      <c r="F72" s="151"/>
      <c r="G72" s="150"/>
      <c r="H72" s="133"/>
      <c r="I72" s="151"/>
      <c r="J72" s="150"/>
      <c r="K72" s="133"/>
      <c r="L72" s="151"/>
      <c r="M72" s="132"/>
      <c r="N72" s="133"/>
      <c r="O72" s="134"/>
      <c r="P72" s="150"/>
      <c r="Q72" s="133"/>
      <c r="R72" s="151"/>
      <c r="S72" s="150"/>
      <c r="T72" s="133"/>
      <c r="U72" s="151"/>
      <c r="V72" s="150"/>
      <c r="W72" s="133"/>
      <c r="X72" s="151"/>
      <c r="Y72" s="132"/>
      <c r="Z72" s="133"/>
      <c r="AA72" s="134"/>
      <c r="AB72"/>
      <c r="AC72"/>
      <c r="AD72"/>
      <c r="AE72"/>
      <c r="AF72"/>
      <c r="AG72"/>
      <c r="AH72"/>
      <c r="AI72"/>
      <c r="AJ72"/>
    </row>
    <row r="73" spans="1:36" s="129" customFormat="1" ht="18" customHeight="1">
      <c r="A73" s="130">
        <f>Eingabe!$A$109</f>
        <v>0</v>
      </c>
      <c r="B73" s="131" t="str">
        <f>Eingabe!$B$109</f>
        <v>M14/3</v>
      </c>
      <c r="C73" s="131" t="str">
        <f>Eingabe!$B$106</f>
        <v>NMS Ampflwang</v>
      </c>
      <c r="D73" s="150" t="s">
        <v>119</v>
      </c>
      <c r="E73" s="133"/>
      <c r="F73" s="151"/>
      <c r="G73" s="150"/>
      <c r="H73" s="133"/>
      <c r="I73" s="151"/>
      <c r="J73" s="150"/>
      <c r="K73" s="133"/>
      <c r="L73" s="151"/>
      <c r="M73" s="132"/>
      <c r="N73" s="133"/>
      <c r="O73" s="134"/>
      <c r="P73" s="150"/>
      <c r="Q73" s="133"/>
      <c r="R73" s="151"/>
      <c r="S73" s="150"/>
      <c r="T73" s="133"/>
      <c r="U73" s="151"/>
      <c r="V73" s="150"/>
      <c r="W73" s="133"/>
      <c r="X73" s="151"/>
      <c r="Y73" s="132"/>
      <c r="Z73" s="133"/>
      <c r="AA73" s="134"/>
      <c r="AB73"/>
      <c r="AC73"/>
      <c r="AD73"/>
      <c r="AE73"/>
      <c r="AF73"/>
      <c r="AG73"/>
      <c r="AH73"/>
      <c r="AI73"/>
      <c r="AJ73"/>
    </row>
    <row r="74" spans="1:36" s="129" customFormat="1" ht="18" customHeight="1">
      <c r="A74" s="130">
        <f>Eingabe!$A$110</f>
        <v>0</v>
      </c>
      <c r="B74" s="131" t="str">
        <f>Eingabe!$B$110</f>
        <v>M14/4</v>
      </c>
      <c r="C74" s="131" t="str">
        <f>Eingabe!$B$106</f>
        <v>NMS Ampflwang</v>
      </c>
      <c r="D74" s="147" t="s">
        <v>119</v>
      </c>
      <c r="E74" s="148"/>
      <c r="F74" s="149"/>
      <c r="G74" s="147"/>
      <c r="H74" s="148"/>
      <c r="I74" s="149"/>
      <c r="J74" s="147"/>
      <c r="K74" s="148"/>
      <c r="L74" s="149"/>
      <c r="M74" s="172"/>
      <c r="N74" s="148"/>
      <c r="O74" s="173"/>
      <c r="P74" s="147"/>
      <c r="Q74" s="148"/>
      <c r="R74" s="149"/>
      <c r="S74" s="147"/>
      <c r="T74" s="148"/>
      <c r="U74" s="149"/>
      <c r="V74" s="147"/>
      <c r="W74" s="148"/>
      <c r="X74" s="149"/>
      <c r="Y74" s="172"/>
      <c r="Z74" s="148"/>
      <c r="AA74" s="173"/>
      <c r="AB74"/>
      <c r="AC74"/>
      <c r="AD74"/>
      <c r="AE74"/>
      <c r="AF74"/>
      <c r="AG74"/>
      <c r="AH74"/>
      <c r="AI74"/>
      <c r="AJ74"/>
    </row>
    <row r="75" spans="1:36" s="129" customFormat="1" ht="18" customHeight="1" thickBot="1">
      <c r="A75" s="135">
        <f>Eingabe!$A$111</f>
        <v>0</v>
      </c>
      <c r="B75" s="136" t="str">
        <f>Eingabe!$B$111</f>
        <v>M14/5</v>
      </c>
      <c r="C75" s="136" t="str">
        <f>Eingabe!$B$106</f>
        <v>NMS Ampflwang</v>
      </c>
      <c r="D75" s="152" t="s">
        <v>119</v>
      </c>
      <c r="E75" s="138"/>
      <c r="F75" s="153"/>
      <c r="G75" s="152"/>
      <c r="H75" s="138"/>
      <c r="I75" s="153"/>
      <c r="J75" s="152"/>
      <c r="K75" s="138"/>
      <c r="L75" s="153"/>
      <c r="M75" s="137"/>
      <c r="N75" s="138"/>
      <c r="O75" s="139"/>
      <c r="P75" s="152"/>
      <c r="Q75" s="138"/>
      <c r="R75" s="153"/>
      <c r="S75" s="152"/>
      <c r="T75" s="138"/>
      <c r="U75" s="153"/>
      <c r="V75" s="152"/>
      <c r="W75" s="138"/>
      <c r="X75" s="153"/>
      <c r="Y75" s="137"/>
      <c r="Z75" s="138"/>
      <c r="AA75" s="139"/>
      <c r="AB75"/>
      <c r="AC75"/>
      <c r="AD75"/>
      <c r="AE75"/>
      <c r="AF75"/>
      <c r="AG75"/>
      <c r="AH75"/>
      <c r="AI75"/>
      <c r="AJ75"/>
    </row>
    <row r="76" spans="1:36" s="129" customFormat="1" ht="18" customHeight="1">
      <c r="A76" s="130">
        <f>Eingabe!$A$115</f>
        <v>0</v>
      </c>
      <c r="B76" s="131" t="str">
        <f>Eingabe!$B$115</f>
        <v>M15/1</v>
      </c>
      <c r="C76" s="131" t="str">
        <f>Eingabe!$B$114</f>
        <v>NMS Frankenmarkt</v>
      </c>
      <c r="D76" s="150" t="s">
        <v>119</v>
      </c>
      <c r="E76" s="133"/>
      <c r="F76" s="151"/>
      <c r="G76" s="150"/>
      <c r="H76" s="133"/>
      <c r="I76" s="151"/>
      <c r="J76" s="150"/>
      <c r="K76" s="133"/>
      <c r="L76" s="151"/>
      <c r="M76" s="132"/>
      <c r="N76" s="133"/>
      <c r="O76" s="134"/>
      <c r="P76" s="150"/>
      <c r="Q76" s="133"/>
      <c r="R76" s="151"/>
      <c r="S76" s="150"/>
      <c r="T76" s="133"/>
      <c r="U76" s="151"/>
      <c r="V76" s="150"/>
      <c r="W76" s="133"/>
      <c r="X76" s="151"/>
      <c r="Y76" s="132"/>
      <c r="Z76" s="133"/>
      <c r="AA76" s="134"/>
      <c r="AB76"/>
      <c r="AC76"/>
      <c r="AD76"/>
      <c r="AE76"/>
      <c r="AF76"/>
      <c r="AG76"/>
      <c r="AH76"/>
      <c r="AI76"/>
      <c r="AJ76"/>
    </row>
    <row r="77" spans="1:36" s="129" customFormat="1" ht="18" customHeight="1">
      <c r="A77" s="130">
        <f>Eingabe!$A$116</f>
        <v>0</v>
      </c>
      <c r="B77" s="131" t="str">
        <f>Eingabe!$B$116</f>
        <v>M15/2</v>
      </c>
      <c r="C77" s="131" t="str">
        <f>Eingabe!$B$114</f>
        <v>NMS Frankenmarkt</v>
      </c>
      <c r="D77" s="150" t="s">
        <v>119</v>
      </c>
      <c r="E77" s="133"/>
      <c r="F77" s="151"/>
      <c r="G77" s="150"/>
      <c r="H77" s="133"/>
      <c r="I77" s="151"/>
      <c r="J77" s="150"/>
      <c r="K77" s="133"/>
      <c r="L77" s="151"/>
      <c r="M77" s="132"/>
      <c r="N77" s="133"/>
      <c r="O77" s="134"/>
      <c r="P77" s="150"/>
      <c r="Q77" s="133"/>
      <c r="R77" s="151"/>
      <c r="S77" s="150"/>
      <c r="T77" s="133"/>
      <c r="U77" s="151"/>
      <c r="V77" s="150"/>
      <c r="W77" s="133"/>
      <c r="X77" s="151"/>
      <c r="Y77" s="132"/>
      <c r="Z77" s="133"/>
      <c r="AA77" s="134"/>
      <c r="AB77"/>
      <c r="AC77"/>
      <c r="AD77"/>
      <c r="AE77"/>
      <c r="AF77"/>
      <c r="AG77"/>
      <c r="AH77"/>
      <c r="AI77"/>
      <c r="AJ77"/>
    </row>
    <row r="78" spans="1:36" s="129" customFormat="1" ht="18" customHeight="1">
      <c r="A78" s="130">
        <f>Eingabe!$A$117</f>
        <v>0</v>
      </c>
      <c r="B78" s="131" t="str">
        <f>Eingabe!$B$117</f>
        <v>M15/3</v>
      </c>
      <c r="C78" s="131" t="str">
        <f>Eingabe!$B$114</f>
        <v>NMS Frankenmarkt</v>
      </c>
      <c r="D78" s="150" t="s">
        <v>119</v>
      </c>
      <c r="E78" s="133"/>
      <c r="F78" s="151"/>
      <c r="G78" s="150"/>
      <c r="H78" s="133"/>
      <c r="I78" s="151"/>
      <c r="J78" s="150"/>
      <c r="K78" s="133"/>
      <c r="L78" s="151"/>
      <c r="M78" s="132"/>
      <c r="N78" s="133"/>
      <c r="O78" s="134"/>
      <c r="P78" s="150"/>
      <c r="Q78" s="133"/>
      <c r="R78" s="151"/>
      <c r="S78" s="150"/>
      <c r="T78" s="133"/>
      <c r="U78" s="151"/>
      <c r="V78" s="150"/>
      <c r="W78" s="133"/>
      <c r="X78" s="151"/>
      <c r="Y78" s="132"/>
      <c r="Z78" s="133"/>
      <c r="AA78" s="134"/>
      <c r="AB78"/>
      <c r="AC78"/>
      <c r="AD78"/>
      <c r="AE78"/>
      <c r="AF78"/>
      <c r="AG78"/>
      <c r="AH78"/>
      <c r="AI78"/>
      <c r="AJ78"/>
    </row>
    <row r="79" spans="1:36" s="129" customFormat="1" ht="18" customHeight="1">
      <c r="A79" s="130">
        <f>Eingabe!$A$118</f>
        <v>0</v>
      </c>
      <c r="B79" s="131" t="str">
        <f>Eingabe!$B$118</f>
        <v>M15/4</v>
      </c>
      <c r="C79" s="131" t="str">
        <f>Eingabe!$B$114</f>
        <v>NMS Frankenmarkt</v>
      </c>
      <c r="D79" s="150" t="s">
        <v>119</v>
      </c>
      <c r="E79" s="133"/>
      <c r="F79" s="151"/>
      <c r="G79" s="150"/>
      <c r="H79" s="133"/>
      <c r="I79" s="151"/>
      <c r="J79" s="150"/>
      <c r="K79" s="133"/>
      <c r="L79" s="151"/>
      <c r="M79" s="132"/>
      <c r="N79" s="133"/>
      <c r="O79" s="134"/>
      <c r="P79" s="150"/>
      <c r="Q79" s="133"/>
      <c r="R79" s="151"/>
      <c r="S79" s="150"/>
      <c r="T79" s="133"/>
      <c r="U79" s="151"/>
      <c r="V79" s="150"/>
      <c r="W79" s="133"/>
      <c r="X79" s="151"/>
      <c r="Y79" s="132"/>
      <c r="Z79" s="133"/>
      <c r="AA79" s="134"/>
      <c r="AB79"/>
      <c r="AC79"/>
      <c r="AD79"/>
      <c r="AE79"/>
      <c r="AF79"/>
      <c r="AG79"/>
      <c r="AH79"/>
      <c r="AI79"/>
      <c r="AJ79"/>
    </row>
    <row r="80" spans="1:36" s="129" customFormat="1" ht="18" customHeight="1" thickBot="1">
      <c r="A80" s="135">
        <f>Eingabe!$A$119</f>
        <v>0</v>
      </c>
      <c r="B80" s="136" t="str">
        <f>Eingabe!$B$119</f>
        <v>M15/5</v>
      </c>
      <c r="C80" s="136" t="str">
        <f>Eingabe!$B$114</f>
        <v>NMS Frankenmarkt</v>
      </c>
      <c r="D80" s="152" t="s">
        <v>119</v>
      </c>
      <c r="E80" s="138"/>
      <c r="F80" s="153"/>
      <c r="G80" s="152"/>
      <c r="H80" s="138"/>
      <c r="I80" s="153"/>
      <c r="J80" s="152"/>
      <c r="K80" s="138"/>
      <c r="L80" s="153"/>
      <c r="M80" s="137"/>
      <c r="N80" s="138"/>
      <c r="O80" s="139"/>
      <c r="P80" s="152"/>
      <c r="Q80" s="138"/>
      <c r="R80" s="153"/>
      <c r="S80" s="152"/>
      <c r="T80" s="138"/>
      <c r="U80" s="153"/>
      <c r="V80" s="152"/>
      <c r="W80" s="138"/>
      <c r="X80" s="153"/>
      <c r="Y80" s="137"/>
      <c r="Z80" s="138"/>
      <c r="AA80" s="139"/>
      <c r="AB80"/>
      <c r="AC80"/>
      <c r="AD80"/>
      <c r="AE80"/>
      <c r="AF80"/>
      <c r="AG80"/>
      <c r="AH80"/>
      <c r="AI80"/>
      <c r="AJ80"/>
    </row>
    <row r="81" spans="1:36" s="129" customFormat="1" ht="18" customHeight="1">
      <c r="A81" s="130">
        <f>Eingabe!$A$123</f>
        <v>0</v>
      </c>
      <c r="B81" s="131" t="str">
        <f>Eingabe!$B$123</f>
        <v>M16/1</v>
      </c>
      <c r="C81" s="131" t="str">
        <f>Eingabe!$B$122</f>
        <v>NMS1 Sport Schwanenstadt</v>
      </c>
      <c r="D81" s="150" t="s">
        <v>119</v>
      </c>
      <c r="E81" s="133"/>
      <c r="F81" s="151"/>
      <c r="G81" s="150"/>
      <c r="H81" s="133"/>
      <c r="I81" s="151"/>
      <c r="J81" s="150"/>
      <c r="K81" s="133"/>
      <c r="L81" s="151"/>
      <c r="M81" s="132"/>
      <c r="N81" s="133"/>
      <c r="O81" s="134"/>
      <c r="P81" s="150"/>
      <c r="Q81" s="133"/>
      <c r="R81" s="151"/>
      <c r="S81" s="150"/>
      <c r="T81" s="133"/>
      <c r="U81" s="151"/>
      <c r="V81" s="150"/>
      <c r="W81" s="133"/>
      <c r="X81" s="151"/>
      <c r="Y81" s="132"/>
      <c r="Z81" s="133"/>
      <c r="AA81" s="134"/>
      <c r="AB81"/>
      <c r="AC81"/>
      <c r="AD81"/>
      <c r="AE81"/>
      <c r="AF81"/>
      <c r="AG81"/>
      <c r="AH81"/>
      <c r="AI81"/>
      <c r="AJ81"/>
    </row>
    <row r="82" spans="1:36" s="129" customFormat="1" ht="18" customHeight="1">
      <c r="A82" s="130">
        <f>Eingabe!$A$124</f>
        <v>0</v>
      </c>
      <c r="B82" s="131" t="str">
        <f>Eingabe!$B$124</f>
        <v>M16/2</v>
      </c>
      <c r="C82" s="131" t="str">
        <f>Eingabe!$B$122</f>
        <v>NMS1 Sport Schwanenstadt</v>
      </c>
      <c r="D82" s="150" t="s">
        <v>119</v>
      </c>
      <c r="E82" s="133"/>
      <c r="F82" s="151"/>
      <c r="G82" s="150"/>
      <c r="H82" s="133"/>
      <c r="I82" s="151"/>
      <c r="J82" s="150"/>
      <c r="K82" s="133"/>
      <c r="L82" s="151"/>
      <c r="M82" s="132"/>
      <c r="N82" s="133"/>
      <c r="O82" s="134"/>
      <c r="P82" s="150"/>
      <c r="Q82" s="133"/>
      <c r="R82" s="151"/>
      <c r="S82" s="150"/>
      <c r="T82" s="133"/>
      <c r="U82" s="151"/>
      <c r="V82" s="150"/>
      <c r="W82" s="133"/>
      <c r="X82" s="151"/>
      <c r="Y82" s="132"/>
      <c r="Z82" s="133"/>
      <c r="AA82" s="134"/>
      <c r="AB82"/>
      <c r="AC82"/>
      <c r="AD82"/>
      <c r="AE82"/>
      <c r="AF82"/>
      <c r="AG82"/>
      <c r="AH82"/>
      <c r="AI82"/>
      <c r="AJ82"/>
    </row>
    <row r="83" spans="1:36" s="129" customFormat="1" ht="18" customHeight="1">
      <c r="A83" s="130">
        <f>Eingabe!$A$125</f>
        <v>0</v>
      </c>
      <c r="B83" s="131" t="str">
        <f>Eingabe!$B$125</f>
        <v>M16/3</v>
      </c>
      <c r="C83" s="131" t="str">
        <f>Eingabe!$B$122</f>
        <v>NMS1 Sport Schwanenstadt</v>
      </c>
      <c r="D83" s="150" t="s">
        <v>119</v>
      </c>
      <c r="E83" s="133"/>
      <c r="F83" s="151"/>
      <c r="G83" s="150"/>
      <c r="H83" s="133"/>
      <c r="I83" s="151"/>
      <c r="J83" s="150"/>
      <c r="K83" s="133"/>
      <c r="L83" s="151"/>
      <c r="M83" s="132"/>
      <c r="N83" s="133"/>
      <c r="O83" s="134"/>
      <c r="P83" s="150"/>
      <c r="Q83" s="133"/>
      <c r="R83" s="151"/>
      <c r="S83" s="150"/>
      <c r="T83" s="133"/>
      <c r="U83" s="151"/>
      <c r="V83" s="150"/>
      <c r="W83" s="133"/>
      <c r="X83" s="151"/>
      <c r="Y83" s="132"/>
      <c r="Z83" s="133"/>
      <c r="AA83" s="134"/>
      <c r="AB83"/>
      <c r="AC83"/>
      <c r="AD83"/>
      <c r="AE83"/>
      <c r="AF83"/>
      <c r="AG83"/>
      <c r="AH83"/>
      <c r="AI83"/>
      <c r="AJ83"/>
    </row>
    <row r="84" spans="1:36" s="129" customFormat="1" ht="18" customHeight="1">
      <c r="A84" s="130">
        <f>Eingabe!$A$126</f>
        <v>0</v>
      </c>
      <c r="B84" s="131" t="str">
        <f>Eingabe!$B$126</f>
        <v>M16/4</v>
      </c>
      <c r="C84" s="131" t="str">
        <f>Eingabe!$B$122</f>
        <v>NMS1 Sport Schwanenstadt</v>
      </c>
      <c r="D84" s="150" t="s">
        <v>119</v>
      </c>
      <c r="E84" s="133"/>
      <c r="F84" s="151"/>
      <c r="G84" s="150"/>
      <c r="H84" s="133"/>
      <c r="I84" s="151"/>
      <c r="J84" s="150"/>
      <c r="K84" s="133"/>
      <c r="L84" s="151"/>
      <c r="M84" s="132"/>
      <c r="N84" s="133"/>
      <c r="O84" s="134"/>
      <c r="P84" s="150"/>
      <c r="Q84" s="133"/>
      <c r="R84" s="151"/>
      <c r="S84" s="150"/>
      <c r="T84" s="133"/>
      <c r="U84" s="151"/>
      <c r="V84" s="150"/>
      <c r="W84" s="133"/>
      <c r="X84" s="151"/>
      <c r="Y84" s="132"/>
      <c r="Z84" s="133"/>
      <c r="AA84" s="134"/>
      <c r="AB84"/>
      <c r="AC84"/>
      <c r="AD84"/>
      <c r="AE84"/>
      <c r="AF84"/>
      <c r="AG84"/>
      <c r="AH84"/>
      <c r="AI84"/>
      <c r="AJ84"/>
    </row>
    <row r="85" spans="1:36" s="129" customFormat="1" ht="18" customHeight="1" thickBot="1">
      <c r="A85" s="135">
        <f>Eingabe!$A$127</f>
        <v>0</v>
      </c>
      <c r="B85" s="136" t="str">
        <f>Eingabe!$B$127</f>
        <v>M16/5</v>
      </c>
      <c r="C85" s="136" t="str">
        <f>Eingabe!$B$122</f>
        <v>NMS1 Sport Schwanenstadt</v>
      </c>
      <c r="D85" s="152" t="s">
        <v>119</v>
      </c>
      <c r="E85" s="138"/>
      <c r="F85" s="153"/>
      <c r="G85" s="152"/>
      <c r="H85" s="138"/>
      <c r="I85" s="153"/>
      <c r="J85" s="152"/>
      <c r="K85" s="138"/>
      <c r="L85" s="153"/>
      <c r="M85" s="137"/>
      <c r="N85" s="138"/>
      <c r="O85" s="139"/>
      <c r="P85" s="152"/>
      <c r="Q85" s="138"/>
      <c r="R85" s="153"/>
      <c r="S85" s="152"/>
      <c r="T85" s="138"/>
      <c r="U85" s="153"/>
      <c r="V85" s="152"/>
      <c r="W85" s="138"/>
      <c r="X85" s="153"/>
      <c r="Y85" s="137"/>
      <c r="Z85" s="138"/>
      <c r="AA85" s="139"/>
      <c r="AB85"/>
      <c r="AC85"/>
      <c r="AD85"/>
      <c r="AE85"/>
      <c r="AF85"/>
      <c r="AG85"/>
      <c r="AH85"/>
      <c r="AI85"/>
      <c r="AJ85"/>
    </row>
    <row r="86" spans="1:36" s="129" customFormat="1" ht="18" customHeight="1">
      <c r="A86" s="124">
        <f>Eingabe!$A$131</f>
        <v>0</v>
      </c>
      <c r="B86" s="125" t="str">
        <f>Eingabe!$B$131</f>
        <v>M17/1</v>
      </c>
      <c r="C86" s="125" t="str">
        <f>Eingabe!$B$130</f>
        <v>M17</v>
      </c>
      <c r="D86" s="147" t="s">
        <v>119</v>
      </c>
      <c r="E86" s="148"/>
      <c r="F86" s="149"/>
      <c r="G86" s="147"/>
      <c r="H86" s="148"/>
      <c r="I86" s="149"/>
      <c r="J86" s="147"/>
      <c r="K86" s="148"/>
      <c r="L86" s="149"/>
      <c r="M86" s="126"/>
      <c r="N86" s="127"/>
      <c r="O86" s="128"/>
      <c r="P86" s="147"/>
      <c r="Q86" s="148"/>
      <c r="R86" s="149"/>
      <c r="S86" s="147"/>
      <c r="T86" s="148"/>
      <c r="U86" s="149"/>
      <c r="V86" s="147"/>
      <c r="W86" s="148"/>
      <c r="X86" s="149"/>
      <c r="Y86" s="126"/>
      <c r="Z86" s="127"/>
      <c r="AA86" s="128"/>
      <c r="AB86"/>
      <c r="AC86"/>
      <c r="AD86"/>
      <c r="AE86"/>
      <c r="AF86"/>
      <c r="AG86"/>
      <c r="AH86"/>
      <c r="AI86"/>
      <c r="AJ86"/>
    </row>
    <row r="87" spans="1:36" s="129" customFormat="1" ht="18" customHeight="1">
      <c r="A87" s="130">
        <f>Eingabe!$A$132</f>
        <v>0</v>
      </c>
      <c r="B87" s="131" t="str">
        <f>Eingabe!$B$132</f>
        <v>M17/2</v>
      </c>
      <c r="C87" s="131" t="str">
        <f>Eingabe!$B$130</f>
        <v>M17</v>
      </c>
      <c r="D87" s="150" t="s">
        <v>119</v>
      </c>
      <c r="E87" s="133"/>
      <c r="F87" s="151"/>
      <c r="G87" s="150"/>
      <c r="H87" s="133"/>
      <c r="I87" s="151"/>
      <c r="J87" s="150"/>
      <c r="K87" s="133"/>
      <c r="L87" s="151"/>
      <c r="M87" s="132"/>
      <c r="N87" s="133"/>
      <c r="O87" s="134"/>
      <c r="P87" s="150"/>
      <c r="Q87" s="133"/>
      <c r="R87" s="151"/>
      <c r="S87" s="150"/>
      <c r="T87" s="133"/>
      <c r="U87" s="151"/>
      <c r="V87" s="150"/>
      <c r="W87" s="133"/>
      <c r="X87" s="151"/>
      <c r="Y87" s="132"/>
      <c r="Z87" s="133"/>
      <c r="AA87" s="134"/>
      <c r="AB87"/>
      <c r="AC87"/>
      <c r="AD87"/>
      <c r="AE87"/>
      <c r="AF87"/>
      <c r="AG87"/>
      <c r="AH87"/>
      <c r="AI87"/>
      <c r="AJ87"/>
    </row>
    <row r="88" spans="1:36" s="129" customFormat="1" ht="18" customHeight="1">
      <c r="A88" s="130">
        <f>Eingabe!$A$133</f>
        <v>0</v>
      </c>
      <c r="B88" s="131" t="str">
        <f>Eingabe!$B$133</f>
        <v>M17/3</v>
      </c>
      <c r="C88" s="131" t="str">
        <f>Eingabe!$B$130</f>
        <v>M17</v>
      </c>
      <c r="D88" s="150" t="s">
        <v>119</v>
      </c>
      <c r="E88" s="133"/>
      <c r="F88" s="151"/>
      <c r="G88" s="150"/>
      <c r="H88" s="133"/>
      <c r="I88" s="151"/>
      <c r="J88" s="150"/>
      <c r="K88" s="133"/>
      <c r="L88" s="151"/>
      <c r="M88" s="132"/>
      <c r="N88" s="133"/>
      <c r="O88" s="134"/>
      <c r="P88" s="150"/>
      <c r="Q88" s="133"/>
      <c r="R88" s="151"/>
      <c r="S88" s="150"/>
      <c r="T88" s="133"/>
      <c r="U88" s="151"/>
      <c r="V88" s="150"/>
      <c r="W88" s="133"/>
      <c r="X88" s="151"/>
      <c r="Y88" s="132"/>
      <c r="Z88" s="133"/>
      <c r="AA88" s="134"/>
      <c r="AB88"/>
      <c r="AC88"/>
      <c r="AD88"/>
      <c r="AE88"/>
      <c r="AF88"/>
      <c r="AG88"/>
      <c r="AH88"/>
      <c r="AI88"/>
      <c r="AJ88"/>
    </row>
    <row r="89" spans="1:36" s="129" customFormat="1" ht="18" customHeight="1">
      <c r="A89" s="130">
        <f>Eingabe!$A$134</f>
        <v>0</v>
      </c>
      <c r="B89" s="131" t="str">
        <f>Eingabe!$B$134</f>
        <v>M17/4</v>
      </c>
      <c r="C89" s="131" t="str">
        <f>Eingabe!$B$130</f>
        <v>M17</v>
      </c>
      <c r="D89" s="150" t="s">
        <v>119</v>
      </c>
      <c r="E89" s="133"/>
      <c r="F89" s="151"/>
      <c r="G89" s="150"/>
      <c r="H89" s="133"/>
      <c r="I89" s="151"/>
      <c r="J89" s="150"/>
      <c r="K89" s="133"/>
      <c r="L89" s="151"/>
      <c r="M89" s="132"/>
      <c r="N89" s="133"/>
      <c r="O89" s="134"/>
      <c r="P89" s="150"/>
      <c r="Q89" s="133"/>
      <c r="R89" s="151"/>
      <c r="S89" s="150"/>
      <c r="T89" s="133"/>
      <c r="U89" s="151"/>
      <c r="V89" s="150"/>
      <c r="W89" s="133"/>
      <c r="X89" s="151"/>
      <c r="Y89" s="132"/>
      <c r="Z89" s="133"/>
      <c r="AA89" s="134"/>
      <c r="AB89"/>
      <c r="AC89"/>
      <c r="AD89"/>
      <c r="AE89"/>
      <c r="AF89"/>
      <c r="AG89"/>
      <c r="AH89"/>
      <c r="AI89"/>
      <c r="AJ89"/>
    </row>
    <row r="90" spans="1:36" s="129" customFormat="1" ht="18" customHeight="1" thickBot="1">
      <c r="A90" s="135">
        <f>Eingabe!$A$135</f>
        <v>0</v>
      </c>
      <c r="B90" s="136" t="str">
        <f>Eingabe!$B$135</f>
        <v>M17/5</v>
      </c>
      <c r="C90" s="136" t="str">
        <f>Eingabe!$B$130</f>
        <v>M17</v>
      </c>
      <c r="D90" s="152" t="s">
        <v>119</v>
      </c>
      <c r="E90" s="138"/>
      <c r="F90" s="153"/>
      <c r="G90" s="152"/>
      <c r="H90" s="138"/>
      <c r="I90" s="153"/>
      <c r="J90" s="152"/>
      <c r="K90" s="138"/>
      <c r="L90" s="153"/>
      <c r="M90" s="137"/>
      <c r="N90" s="138"/>
      <c r="O90" s="139"/>
      <c r="P90" s="152"/>
      <c r="Q90" s="138"/>
      <c r="R90" s="153"/>
      <c r="S90" s="152"/>
      <c r="T90" s="138"/>
      <c r="U90" s="153"/>
      <c r="V90" s="152"/>
      <c r="W90" s="138"/>
      <c r="X90" s="153"/>
      <c r="Y90" s="137"/>
      <c r="Z90" s="138"/>
      <c r="AA90" s="139"/>
      <c r="AB90"/>
      <c r="AC90"/>
      <c r="AD90"/>
      <c r="AE90"/>
      <c r="AF90"/>
      <c r="AG90"/>
      <c r="AH90"/>
      <c r="AI90"/>
      <c r="AJ90"/>
    </row>
    <row r="91" spans="1:36" s="129" customFormat="1" ht="18" customHeight="1">
      <c r="A91" s="130">
        <f>Eingabe!$A$139</f>
        <v>0</v>
      </c>
      <c r="B91" s="131" t="str">
        <f>Eingabe!$B$139</f>
        <v>M18/1</v>
      </c>
      <c r="C91" s="131" t="str">
        <f>Eingabe!$B$138</f>
        <v>M18</v>
      </c>
      <c r="D91" s="150" t="s">
        <v>119</v>
      </c>
      <c r="E91" s="133"/>
      <c r="F91" s="151"/>
      <c r="G91" s="150"/>
      <c r="H91" s="133"/>
      <c r="I91" s="151"/>
      <c r="J91" s="150"/>
      <c r="K91" s="133"/>
      <c r="L91" s="151"/>
      <c r="M91" s="132"/>
      <c r="N91" s="133"/>
      <c r="O91" s="134"/>
      <c r="P91" s="150"/>
      <c r="Q91" s="133"/>
      <c r="R91" s="151"/>
      <c r="S91" s="150"/>
      <c r="T91" s="133"/>
      <c r="U91" s="151"/>
      <c r="V91" s="150"/>
      <c r="W91" s="133"/>
      <c r="X91" s="151"/>
      <c r="Y91" s="132"/>
      <c r="Z91" s="133"/>
      <c r="AA91" s="134"/>
      <c r="AB91"/>
      <c r="AC91"/>
      <c r="AD91"/>
      <c r="AE91"/>
      <c r="AF91"/>
      <c r="AG91"/>
      <c r="AH91"/>
      <c r="AI91"/>
      <c r="AJ91"/>
    </row>
    <row r="92" spans="1:36" s="129" customFormat="1" ht="18" customHeight="1">
      <c r="A92" s="130">
        <f>Eingabe!$A$140</f>
        <v>0</v>
      </c>
      <c r="B92" s="131" t="str">
        <f>Eingabe!$B$140</f>
        <v>M18/2</v>
      </c>
      <c r="C92" s="131" t="str">
        <f>Eingabe!$B$138</f>
        <v>M18</v>
      </c>
      <c r="D92" s="150" t="s">
        <v>119</v>
      </c>
      <c r="E92" s="133"/>
      <c r="F92" s="151"/>
      <c r="G92" s="150"/>
      <c r="H92" s="133"/>
      <c r="I92" s="151"/>
      <c r="J92" s="150"/>
      <c r="K92" s="133"/>
      <c r="L92" s="151"/>
      <c r="M92" s="132"/>
      <c r="N92" s="133"/>
      <c r="O92" s="134"/>
      <c r="P92" s="150"/>
      <c r="Q92" s="133"/>
      <c r="R92" s="151"/>
      <c r="S92" s="150"/>
      <c r="T92" s="133"/>
      <c r="U92" s="151"/>
      <c r="V92" s="150"/>
      <c r="W92" s="133"/>
      <c r="X92" s="151"/>
      <c r="Y92" s="132"/>
      <c r="Z92" s="133"/>
      <c r="AA92" s="134"/>
      <c r="AB92"/>
      <c r="AC92"/>
      <c r="AD92"/>
      <c r="AE92"/>
      <c r="AF92"/>
      <c r="AG92"/>
      <c r="AH92"/>
      <c r="AI92"/>
      <c r="AJ92"/>
    </row>
    <row r="93" spans="1:36" s="129" customFormat="1" ht="18" customHeight="1">
      <c r="A93" s="130">
        <f>Eingabe!$A$141</f>
        <v>0</v>
      </c>
      <c r="B93" s="131" t="str">
        <f>Eingabe!$B$141</f>
        <v>M18/3</v>
      </c>
      <c r="C93" s="131" t="str">
        <f>Eingabe!$B$138</f>
        <v>M18</v>
      </c>
      <c r="D93" s="150" t="s">
        <v>119</v>
      </c>
      <c r="E93" s="133"/>
      <c r="F93" s="151"/>
      <c r="G93" s="150"/>
      <c r="H93" s="133"/>
      <c r="I93" s="151"/>
      <c r="J93" s="150"/>
      <c r="K93" s="133"/>
      <c r="L93" s="151"/>
      <c r="M93" s="132"/>
      <c r="N93" s="133"/>
      <c r="O93" s="134"/>
      <c r="P93" s="150"/>
      <c r="Q93" s="133"/>
      <c r="R93" s="151"/>
      <c r="S93" s="150"/>
      <c r="T93" s="133"/>
      <c r="U93" s="151"/>
      <c r="V93" s="150"/>
      <c r="W93" s="133"/>
      <c r="X93" s="151"/>
      <c r="Y93" s="132"/>
      <c r="Z93" s="133"/>
      <c r="AA93" s="134"/>
      <c r="AB93"/>
      <c r="AC93"/>
      <c r="AD93"/>
      <c r="AE93"/>
      <c r="AF93"/>
      <c r="AG93"/>
      <c r="AH93"/>
      <c r="AI93"/>
      <c r="AJ93"/>
    </row>
    <row r="94" spans="1:36" s="129" customFormat="1" ht="18" customHeight="1">
      <c r="A94" s="130">
        <f>Eingabe!$A$142</f>
        <v>0</v>
      </c>
      <c r="B94" s="131" t="str">
        <f>Eingabe!$B$142</f>
        <v>M18/4</v>
      </c>
      <c r="C94" s="131" t="str">
        <f>Eingabe!$B$138</f>
        <v>M18</v>
      </c>
      <c r="D94" s="150" t="s">
        <v>119</v>
      </c>
      <c r="E94" s="133"/>
      <c r="F94" s="151"/>
      <c r="G94" s="150"/>
      <c r="H94" s="133"/>
      <c r="I94" s="151"/>
      <c r="J94" s="150"/>
      <c r="K94" s="133"/>
      <c r="L94" s="151"/>
      <c r="M94" s="132"/>
      <c r="N94" s="133"/>
      <c r="O94" s="134"/>
      <c r="P94" s="150"/>
      <c r="Q94" s="133"/>
      <c r="R94" s="151"/>
      <c r="S94" s="150"/>
      <c r="T94" s="133"/>
      <c r="U94" s="151"/>
      <c r="V94" s="150"/>
      <c r="W94" s="133"/>
      <c r="X94" s="151"/>
      <c r="Y94" s="132"/>
      <c r="Z94" s="133"/>
      <c r="AA94" s="134"/>
      <c r="AB94"/>
      <c r="AC94"/>
      <c r="AD94"/>
      <c r="AE94"/>
      <c r="AF94"/>
      <c r="AG94"/>
      <c r="AH94"/>
      <c r="AI94"/>
      <c r="AJ94"/>
    </row>
    <row r="95" spans="1:36" s="129" customFormat="1" ht="18" customHeight="1" thickBot="1">
      <c r="A95" s="135">
        <f>Eingabe!$A$143</f>
        <v>0</v>
      </c>
      <c r="B95" s="136" t="str">
        <f>Eingabe!$B$143</f>
        <v>M18/5</v>
      </c>
      <c r="C95" s="136" t="str">
        <f>Eingabe!$B$138</f>
        <v>M18</v>
      </c>
      <c r="D95" s="152" t="s">
        <v>119</v>
      </c>
      <c r="E95" s="138"/>
      <c r="F95" s="153"/>
      <c r="G95" s="152"/>
      <c r="H95" s="138"/>
      <c r="I95" s="153"/>
      <c r="J95" s="152"/>
      <c r="K95" s="138"/>
      <c r="L95" s="153"/>
      <c r="M95" s="137"/>
      <c r="N95" s="138"/>
      <c r="O95" s="139"/>
      <c r="P95" s="152"/>
      <c r="Q95" s="138"/>
      <c r="R95" s="153"/>
      <c r="S95" s="152"/>
      <c r="T95" s="138"/>
      <c r="U95" s="153"/>
      <c r="V95" s="152"/>
      <c r="W95" s="138"/>
      <c r="X95" s="153"/>
      <c r="Y95" s="137"/>
      <c r="Z95" s="138"/>
      <c r="AA95" s="139"/>
      <c r="AB95"/>
      <c r="AC95"/>
      <c r="AD95"/>
      <c r="AE95"/>
      <c r="AF95"/>
      <c r="AG95"/>
      <c r="AH95"/>
      <c r="AI95"/>
      <c r="AJ95"/>
    </row>
    <row r="96" spans="1:27" ht="18" customHeight="1">
      <c r="A96" s="130">
        <f>Eingabe!$A$147</f>
        <v>0</v>
      </c>
      <c r="B96" s="131" t="str">
        <f>Eingabe!$B$147</f>
        <v>M19/1</v>
      </c>
      <c r="C96" s="131" t="str">
        <f>Eingabe!$B$146</f>
        <v>M19</v>
      </c>
      <c r="D96" s="150" t="s">
        <v>119</v>
      </c>
      <c r="E96" s="133"/>
      <c r="F96" s="151"/>
      <c r="G96" s="150"/>
      <c r="H96" s="133"/>
      <c r="I96" s="151"/>
      <c r="J96" s="150"/>
      <c r="K96" s="133"/>
      <c r="L96" s="151"/>
      <c r="M96" s="132"/>
      <c r="N96" s="133"/>
      <c r="O96" s="134"/>
      <c r="P96" s="150"/>
      <c r="Q96" s="133"/>
      <c r="R96" s="151"/>
      <c r="S96" s="150"/>
      <c r="T96" s="133"/>
      <c r="U96" s="151"/>
      <c r="V96" s="150"/>
      <c r="W96" s="133"/>
      <c r="X96" s="151"/>
      <c r="Y96" s="132"/>
      <c r="Z96" s="133"/>
      <c r="AA96" s="134"/>
    </row>
    <row r="97" spans="1:27" ht="18" customHeight="1">
      <c r="A97" s="130">
        <f>Eingabe!$A$148</f>
        <v>0</v>
      </c>
      <c r="B97" s="131" t="str">
        <f>Eingabe!$B$148</f>
        <v>M19/2</v>
      </c>
      <c r="C97" s="131" t="str">
        <f>Eingabe!$B$146</f>
        <v>M19</v>
      </c>
      <c r="D97" s="150" t="s">
        <v>119</v>
      </c>
      <c r="E97" s="133"/>
      <c r="F97" s="151"/>
      <c r="G97" s="150"/>
      <c r="H97" s="133"/>
      <c r="I97" s="151"/>
      <c r="J97" s="150"/>
      <c r="K97" s="133"/>
      <c r="L97" s="151"/>
      <c r="M97" s="132"/>
      <c r="N97" s="133"/>
      <c r="O97" s="134"/>
      <c r="P97" s="150"/>
      <c r="Q97" s="133"/>
      <c r="R97" s="151"/>
      <c r="S97" s="150"/>
      <c r="T97" s="133"/>
      <c r="U97" s="151"/>
      <c r="V97" s="150"/>
      <c r="W97" s="133"/>
      <c r="X97" s="151"/>
      <c r="Y97" s="132"/>
      <c r="Z97" s="133"/>
      <c r="AA97" s="134"/>
    </row>
    <row r="98" spans="1:27" ht="18" customHeight="1">
      <c r="A98" s="130">
        <f>Eingabe!$A$149</f>
        <v>0</v>
      </c>
      <c r="B98" s="131" t="str">
        <f>Eingabe!$B$149</f>
        <v>M19/3</v>
      </c>
      <c r="C98" s="131" t="str">
        <f>Eingabe!$B$146</f>
        <v>M19</v>
      </c>
      <c r="D98" s="150" t="s">
        <v>119</v>
      </c>
      <c r="E98" s="133"/>
      <c r="F98" s="151"/>
      <c r="G98" s="150"/>
      <c r="H98" s="133"/>
      <c r="I98" s="151"/>
      <c r="J98" s="150"/>
      <c r="K98" s="133"/>
      <c r="L98" s="151"/>
      <c r="M98" s="132"/>
      <c r="N98" s="133"/>
      <c r="O98" s="134"/>
      <c r="P98" s="150"/>
      <c r="Q98" s="133"/>
      <c r="R98" s="151"/>
      <c r="S98" s="150"/>
      <c r="T98" s="133"/>
      <c r="U98" s="151"/>
      <c r="V98" s="150"/>
      <c r="W98" s="133"/>
      <c r="X98" s="151"/>
      <c r="Y98" s="132"/>
      <c r="Z98" s="133"/>
      <c r="AA98" s="134"/>
    </row>
    <row r="99" spans="1:27" ht="18" customHeight="1">
      <c r="A99" s="130">
        <f>Eingabe!$A$150</f>
        <v>0</v>
      </c>
      <c r="B99" s="131" t="str">
        <f>Eingabe!$B$150</f>
        <v>M19/4</v>
      </c>
      <c r="C99" s="131" t="str">
        <f>Eingabe!$B$146</f>
        <v>M19</v>
      </c>
      <c r="D99" s="150" t="s">
        <v>119</v>
      </c>
      <c r="E99" s="133"/>
      <c r="F99" s="151"/>
      <c r="G99" s="150"/>
      <c r="H99" s="133"/>
      <c r="I99" s="151"/>
      <c r="J99" s="150"/>
      <c r="K99" s="133"/>
      <c r="L99" s="151"/>
      <c r="M99" s="132"/>
      <c r="N99" s="133"/>
      <c r="O99" s="134"/>
      <c r="P99" s="150"/>
      <c r="Q99" s="133"/>
      <c r="R99" s="151"/>
      <c r="S99" s="150"/>
      <c r="T99" s="133"/>
      <c r="U99" s="151"/>
      <c r="V99" s="150"/>
      <c r="W99" s="133"/>
      <c r="X99" s="151"/>
      <c r="Y99" s="132"/>
      <c r="Z99" s="133"/>
      <c r="AA99" s="134"/>
    </row>
    <row r="100" spans="1:27" ht="18" customHeight="1" thickBot="1">
      <c r="A100" s="135">
        <f>Eingabe!$A$151</f>
        <v>0</v>
      </c>
      <c r="B100" s="136" t="str">
        <f>Eingabe!$B$151</f>
        <v>M19/5</v>
      </c>
      <c r="C100" s="136" t="str">
        <f>Eingabe!$B$146</f>
        <v>M19</v>
      </c>
      <c r="D100" s="152" t="s">
        <v>119</v>
      </c>
      <c r="E100" s="138"/>
      <c r="F100" s="153"/>
      <c r="G100" s="152"/>
      <c r="H100" s="138"/>
      <c r="I100" s="153"/>
      <c r="J100" s="152"/>
      <c r="K100" s="138"/>
      <c r="L100" s="153"/>
      <c r="M100" s="137"/>
      <c r="N100" s="138"/>
      <c r="O100" s="139"/>
      <c r="P100" s="152"/>
      <c r="Q100" s="138"/>
      <c r="R100" s="153"/>
      <c r="S100" s="152"/>
      <c r="T100" s="138"/>
      <c r="U100" s="153"/>
      <c r="V100" s="152"/>
      <c r="W100" s="138"/>
      <c r="X100" s="153"/>
      <c r="Y100" s="137"/>
      <c r="Z100" s="138"/>
      <c r="AA100" s="139"/>
    </row>
    <row r="101" spans="1:27" ht="18" customHeight="1">
      <c r="A101" s="130">
        <f>Eingabe!$A$155</f>
        <v>0</v>
      </c>
      <c r="B101" s="131" t="str">
        <f>Eingabe!$B$155</f>
        <v>M20/1</v>
      </c>
      <c r="C101" s="131" t="str">
        <f>Eingabe!$B$154</f>
        <v>M20</v>
      </c>
      <c r="D101" s="150" t="s">
        <v>119</v>
      </c>
      <c r="E101" s="133"/>
      <c r="F101" s="151"/>
      <c r="G101" s="150"/>
      <c r="H101" s="133"/>
      <c r="I101" s="151"/>
      <c r="J101" s="150"/>
      <c r="K101" s="133"/>
      <c r="L101" s="151"/>
      <c r="M101" s="132"/>
      <c r="N101" s="133"/>
      <c r="O101" s="134"/>
      <c r="P101" s="150"/>
      <c r="Q101" s="133"/>
      <c r="R101" s="151"/>
      <c r="S101" s="150"/>
      <c r="T101" s="133"/>
      <c r="U101" s="151"/>
      <c r="V101" s="150"/>
      <c r="W101" s="133"/>
      <c r="X101" s="151"/>
      <c r="Y101" s="132"/>
      <c r="Z101" s="133"/>
      <c r="AA101" s="134"/>
    </row>
    <row r="102" spans="1:27" ht="18" customHeight="1">
      <c r="A102" s="130">
        <f>Eingabe!$A$156</f>
        <v>0</v>
      </c>
      <c r="B102" s="131" t="str">
        <f>Eingabe!$B$156</f>
        <v>M20/2</v>
      </c>
      <c r="C102" s="131" t="str">
        <f>Eingabe!$B$154</f>
        <v>M20</v>
      </c>
      <c r="D102" s="150" t="s">
        <v>119</v>
      </c>
      <c r="E102" s="133"/>
      <c r="F102" s="151"/>
      <c r="G102" s="150"/>
      <c r="H102" s="133"/>
      <c r="I102" s="151"/>
      <c r="J102" s="150"/>
      <c r="K102" s="133"/>
      <c r="L102" s="151"/>
      <c r="M102" s="132"/>
      <c r="N102" s="133"/>
      <c r="O102" s="134"/>
      <c r="P102" s="150"/>
      <c r="Q102" s="133"/>
      <c r="R102" s="151"/>
      <c r="S102" s="150"/>
      <c r="T102" s="133"/>
      <c r="U102" s="151"/>
      <c r="V102" s="150"/>
      <c r="W102" s="133"/>
      <c r="X102" s="151"/>
      <c r="Y102" s="132"/>
      <c r="Z102" s="133"/>
      <c r="AA102" s="134"/>
    </row>
    <row r="103" spans="1:27" ht="18" customHeight="1">
      <c r="A103" s="130">
        <f>Eingabe!$A$157</f>
        <v>0</v>
      </c>
      <c r="B103" s="131" t="str">
        <f>Eingabe!$B$157</f>
        <v>M20/3</v>
      </c>
      <c r="C103" s="131" t="str">
        <f>Eingabe!$B$154</f>
        <v>M20</v>
      </c>
      <c r="D103" s="150" t="s">
        <v>119</v>
      </c>
      <c r="E103" s="133"/>
      <c r="F103" s="151"/>
      <c r="G103" s="150"/>
      <c r="H103" s="133"/>
      <c r="I103" s="151"/>
      <c r="J103" s="150"/>
      <c r="K103" s="133"/>
      <c r="L103" s="151"/>
      <c r="M103" s="132"/>
      <c r="N103" s="133"/>
      <c r="O103" s="134"/>
      <c r="P103" s="150"/>
      <c r="Q103" s="133"/>
      <c r="R103" s="151"/>
      <c r="S103" s="150"/>
      <c r="T103" s="133"/>
      <c r="U103" s="151"/>
      <c r="V103" s="150"/>
      <c r="W103" s="133"/>
      <c r="X103" s="151"/>
      <c r="Y103" s="132"/>
      <c r="Z103" s="133"/>
      <c r="AA103" s="134"/>
    </row>
    <row r="104" spans="1:27" ht="18" customHeight="1">
      <c r="A104" s="130">
        <f>Eingabe!$A$158</f>
        <v>0</v>
      </c>
      <c r="B104" s="131" t="str">
        <f>Eingabe!$B$158</f>
        <v>M20/4</v>
      </c>
      <c r="C104" s="131" t="str">
        <f>Eingabe!$B$154</f>
        <v>M20</v>
      </c>
      <c r="D104" s="150" t="s">
        <v>119</v>
      </c>
      <c r="E104" s="133"/>
      <c r="F104" s="151"/>
      <c r="G104" s="150"/>
      <c r="H104" s="133"/>
      <c r="I104" s="151"/>
      <c r="J104" s="150"/>
      <c r="K104" s="133"/>
      <c r="L104" s="151"/>
      <c r="M104" s="132"/>
      <c r="N104" s="133"/>
      <c r="O104" s="134"/>
      <c r="P104" s="150"/>
      <c r="Q104" s="133"/>
      <c r="R104" s="151"/>
      <c r="S104" s="150"/>
      <c r="T104" s="133"/>
      <c r="U104" s="151"/>
      <c r="V104" s="150"/>
      <c r="W104" s="133"/>
      <c r="X104" s="151"/>
      <c r="Y104" s="132"/>
      <c r="Z104" s="133"/>
      <c r="AA104" s="134"/>
    </row>
    <row r="105" spans="1:27" ht="18" customHeight="1" thickBot="1">
      <c r="A105" s="135">
        <f>Eingabe!$A$159</f>
        <v>0</v>
      </c>
      <c r="B105" s="136" t="str">
        <f>Eingabe!$B$159</f>
        <v>M20/5</v>
      </c>
      <c r="C105" s="136" t="str">
        <f>Eingabe!$B$154</f>
        <v>M20</v>
      </c>
      <c r="D105" s="152" t="s">
        <v>119</v>
      </c>
      <c r="E105" s="138"/>
      <c r="F105" s="153"/>
      <c r="G105" s="152"/>
      <c r="H105" s="138"/>
      <c r="I105" s="153"/>
      <c r="J105" s="152"/>
      <c r="K105" s="138"/>
      <c r="L105" s="153"/>
      <c r="M105" s="137"/>
      <c r="N105" s="138"/>
      <c r="O105" s="139"/>
      <c r="P105" s="152"/>
      <c r="Q105" s="138"/>
      <c r="R105" s="153"/>
      <c r="S105" s="152"/>
      <c r="T105" s="138"/>
      <c r="U105" s="153"/>
      <c r="V105" s="152"/>
      <c r="W105" s="138"/>
      <c r="X105" s="153"/>
      <c r="Y105" s="137"/>
      <c r="Z105" s="138"/>
      <c r="AA105" s="139"/>
    </row>
    <row r="106" spans="1:27" ht="18" customHeight="1">
      <c r="A106" s="130">
        <f>Eingabe!$A$163</f>
        <v>0</v>
      </c>
      <c r="B106" s="131" t="str">
        <f>Eingabe!$B$163</f>
        <v>M21/1</v>
      </c>
      <c r="C106" s="131" t="str">
        <f>Eingabe!$B$162</f>
        <v>M21</v>
      </c>
      <c r="D106" s="150" t="s">
        <v>119</v>
      </c>
      <c r="E106" s="133"/>
      <c r="F106" s="151"/>
      <c r="G106" s="150"/>
      <c r="H106" s="133"/>
      <c r="I106" s="151"/>
      <c r="J106" s="150"/>
      <c r="K106" s="133"/>
      <c r="L106" s="151"/>
      <c r="M106" s="132"/>
      <c r="N106" s="133"/>
      <c r="O106" s="134"/>
      <c r="P106" s="150"/>
      <c r="Q106" s="133"/>
      <c r="R106" s="151"/>
      <c r="S106" s="150"/>
      <c r="T106" s="133"/>
      <c r="U106" s="151"/>
      <c r="V106" s="150"/>
      <c r="W106" s="133"/>
      <c r="X106" s="151"/>
      <c r="Y106" s="132"/>
      <c r="Z106" s="133"/>
      <c r="AA106" s="134"/>
    </row>
    <row r="107" spans="1:27" ht="18" customHeight="1">
      <c r="A107" s="130">
        <f>Eingabe!$A$164</f>
        <v>0</v>
      </c>
      <c r="B107" s="131" t="str">
        <f>Eingabe!$B$164</f>
        <v>M21/2</v>
      </c>
      <c r="C107" s="131" t="str">
        <f>Eingabe!$B$162</f>
        <v>M21</v>
      </c>
      <c r="D107" s="150" t="s">
        <v>119</v>
      </c>
      <c r="E107" s="133"/>
      <c r="F107" s="151"/>
      <c r="G107" s="150"/>
      <c r="H107" s="133"/>
      <c r="I107" s="151"/>
      <c r="J107" s="150"/>
      <c r="K107" s="133"/>
      <c r="L107" s="151"/>
      <c r="M107" s="132"/>
      <c r="N107" s="133"/>
      <c r="O107" s="134"/>
      <c r="P107" s="150"/>
      <c r="Q107" s="133"/>
      <c r="R107" s="151"/>
      <c r="S107" s="150"/>
      <c r="T107" s="133"/>
      <c r="U107" s="151"/>
      <c r="V107" s="150"/>
      <c r="W107" s="133"/>
      <c r="X107" s="151"/>
      <c r="Y107" s="132"/>
      <c r="Z107" s="133"/>
      <c r="AA107" s="134"/>
    </row>
    <row r="108" spans="1:27" ht="18" customHeight="1">
      <c r="A108" s="130">
        <f>Eingabe!$A$165</f>
        <v>0</v>
      </c>
      <c r="B108" s="131" t="str">
        <f>Eingabe!$B$165</f>
        <v>M21/3</v>
      </c>
      <c r="C108" s="131" t="str">
        <f>Eingabe!$B$162</f>
        <v>M21</v>
      </c>
      <c r="D108" s="150" t="s">
        <v>119</v>
      </c>
      <c r="E108" s="133"/>
      <c r="F108" s="151"/>
      <c r="G108" s="150"/>
      <c r="H108" s="133"/>
      <c r="I108" s="151"/>
      <c r="J108" s="150"/>
      <c r="K108" s="133"/>
      <c r="L108" s="151"/>
      <c r="M108" s="132"/>
      <c r="N108" s="133"/>
      <c r="O108" s="134"/>
      <c r="P108" s="150"/>
      <c r="Q108" s="133"/>
      <c r="R108" s="151"/>
      <c r="S108" s="150"/>
      <c r="T108" s="133"/>
      <c r="U108" s="151"/>
      <c r="V108" s="150"/>
      <c r="W108" s="133"/>
      <c r="X108" s="151"/>
      <c r="Y108" s="132"/>
      <c r="Z108" s="133"/>
      <c r="AA108" s="134"/>
    </row>
    <row r="109" spans="1:27" ht="18" customHeight="1">
      <c r="A109" s="130">
        <f>Eingabe!$A$166</f>
        <v>0</v>
      </c>
      <c r="B109" s="131" t="str">
        <f>Eingabe!$B$166</f>
        <v>M21/4</v>
      </c>
      <c r="C109" s="131" t="str">
        <f>Eingabe!$B$162</f>
        <v>M21</v>
      </c>
      <c r="D109" s="150" t="s">
        <v>119</v>
      </c>
      <c r="E109" s="133"/>
      <c r="F109" s="151"/>
      <c r="G109" s="150"/>
      <c r="H109" s="133"/>
      <c r="I109" s="151"/>
      <c r="J109" s="150"/>
      <c r="K109" s="133"/>
      <c r="L109" s="151"/>
      <c r="M109" s="132"/>
      <c r="N109" s="133"/>
      <c r="O109" s="134"/>
      <c r="P109" s="150"/>
      <c r="Q109" s="133"/>
      <c r="R109" s="151"/>
      <c r="S109" s="150"/>
      <c r="T109" s="133"/>
      <c r="U109" s="151"/>
      <c r="V109" s="150"/>
      <c r="W109" s="133"/>
      <c r="X109" s="151"/>
      <c r="Y109" s="132"/>
      <c r="Z109" s="133"/>
      <c r="AA109" s="134"/>
    </row>
    <row r="110" spans="1:27" ht="18" customHeight="1" thickBot="1">
      <c r="A110" s="135">
        <f>Eingabe!$A$167</f>
        <v>0</v>
      </c>
      <c r="B110" s="136" t="str">
        <f>Eingabe!$B$167</f>
        <v>M21/5</v>
      </c>
      <c r="C110" s="136" t="str">
        <f>Eingabe!$B$162</f>
        <v>M21</v>
      </c>
      <c r="D110" s="152" t="s">
        <v>119</v>
      </c>
      <c r="E110" s="138"/>
      <c r="F110" s="153"/>
      <c r="G110" s="152"/>
      <c r="H110" s="138"/>
      <c r="I110" s="153"/>
      <c r="J110" s="152"/>
      <c r="K110" s="138"/>
      <c r="L110" s="153"/>
      <c r="M110" s="137"/>
      <c r="N110" s="138"/>
      <c r="O110" s="139"/>
      <c r="P110" s="152"/>
      <c r="Q110" s="138"/>
      <c r="R110" s="153"/>
      <c r="S110" s="152"/>
      <c r="T110" s="138"/>
      <c r="U110" s="153"/>
      <c r="V110" s="152"/>
      <c r="W110" s="138"/>
      <c r="X110" s="153"/>
      <c r="Y110" s="137"/>
      <c r="Z110" s="138"/>
      <c r="AA110" s="139"/>
    </row>
    <row r="111" spans="1:27" ht="18" customHeight="1">
      <c r="A111" s="130">
        <f>Eingabe!$A$171</f>
        <v>0</v>
      </c>
      <c r="B111" s="131" t="str">
        <f>Eingabe!$B$171</f>
        <v>M22/1</v>
      </c>
      <c r="C111" s="131" t="str">
        <f>Eingabe!$B$170</f>
        <v>M22</v>
      </c>
      <c r="D111" s="150" t="s">
        <v>119</v>
      </c>
      <c r="E111" s="133"/>
      <c r="F111" s="151"/>
      <c r="G111" s="150"/>
      <c r="H111" s="133"/>
      <c r="I111" s="151"/>
      <c r="J111" s="150"/>
      <c r="K111" s="133"/>
      <c r="L111" s="151"/>
      <c r="M111" s="132"/>
      <c r="N111" s="133"/>
      <c r="O111" s="134"/>
      <c r="P111" s="150"/>
      <c r="Q111" s="133"/>
      <c r="R111" s="151"/>
      <c r="S111" s="150"/>
      <c r="T111" s="133"/>
      <c r="U111" s="151"/>
      <c r="V111" s="150"/>
      <c r="W111" s="133"/>
      <c r="X111" s="151"/>
      <c r="Y111" s="132"/>
      <c r="Z111" s="133"/>
      <c r="AA111" s="134"/>
    </row>
    <row r="112" spans="1:27" ht="18" customHeight="1">
      <c r="A112" s="130">
        <f>Eingabe!$A$172</f>
        <v>0</v>
      </c>
      <c r="B112" s="131" t="str">
        <f>Eingabe!$B$172</f>
        <v>M22/2</v>
      </c>
      <c r="C112" s="131" t="str">
        <f>Eingabe!$B$170</f>
        <v>M22</v>
      </c>
      <c r="D112" s="150" t="s">
        <v>119</v>
      </c>
      <c r="E112" s="133"/>
      <c r="F112" s="151"/>
      <c r="G112" s="150"/>
      <c r="H112" s="133"/>
      <c r="I112" s="151"/>
      <c r="J112" s="150"/>
      <c r="K112" s="133"/>
      <c r="L112" s="151"/>
      <c r="M112" s="132"/>
      <c r="N112" s="133"/>
      <c r="O112" s="134"/>
      <c r="P112" s="150"/>
      <c r="Q112" s="133"/>
      <c r="R112" s="151"/>
      <c r="S112" s="150"/>
      <c r="T112" s="133"/>
      <c r="U112" s="151"/>
      <c r="V112" s="150"/>
      <c r="W112" s="133"/>
      <c r="X112" s="151"/>
      <c r="Y112" s="132"/>
      <c r="Z112" s="133"/>
      <c r="AA112" s="134"/>
    </row>
    <row r="113" spans="1:27" ht="18" customHeight="1">
      <c r="A113" s="130">
        <f>Eingabe!$A$173</f>
        <v>0</v>
      </c>
      <c r="B113" s="131" t="str">
        <f>Eingabe!$B$173</f>
        <v>M22/3</v>
      </c>
      <c r="C113" s="131" t="str">
        <f>Eingabe!$B$170</f>
        <v>M22</v>
      </c>
      <c r="D113" s="150" t="s">
        <v>119</v>
      </c>
      <c r="E113" s="133"/>
      <c r="F113" s="151"/>
      <c r="G113" s="150"/>
      <c r="H113" s="133"/>
      <c r="I113" s="151"/>
      <c r="J113" s="150"/>
      <c r="K113" s="133"/>
      <c r="L113" s="151"/>
      <c r="M113" s="132"/>
      <c r="N113" s="133"/>
      <c r="O113" s="134"/>
      <c r="P113" s="150"/>
      <c r="Q113" s="133"/>
      <c r="R113" s="151"/>
      <c r="S113" s="150"/>
      <c r="T113" s="133"/>
      <c r="U113" s="151"/>
      <c r="V113" s="150"/>
      <c r="W113" s="133"/>
      <c r="X113" s="151"/>
      <c r="Y113" s="132"/>
      <c r="Z113" s="133"/>
      <c r="AA113" s="134"/>
    </row>
    <row r="114" spans="1:27" ht="18" customHeight="1">
      <c r="A114" s="130">
        <f>Eingabe!$A$174</f>
        <v>0</v>
      </c>
      <c r="B114" s="131" t="str">
        <f>Eingabe!$B$174</f>
        <v>M22/4</v>
      </c>
      <c r="C114" s="131" t="str">
        <f>Eingabe!$B$170</f>
        <v>M22</v>
      </c>
      <c r="D114" s="150" t="s">
        <v>119</v>
      </c>
      <c r="E114" s="133"/>
      <c r="F114" s="151"/>
      <c r="G114" s="150"/>
      <c r="H114" s="133"/>
      <c r="I114" s="151"/>
      <c r="J114" s="150"/>
      <c r="K114" s="133"/>
      <c r="L114" s="151"/>
      <c r="M114" s="132"/>
      <c r="N114" s="133"/>
      <c r="O114" s="134"/>
      <c r="P114" s="150"/>
      <c r="Q114" s="133"/>
      <c r="R114" s="151"/>
      <c r="S114" s="150"/>
      <c r="T114" s="133"/>
      <c r="U114" s="151"/>
      <c r="V114" s="150"/>
      <c r="W114" s="133"/>
      <c r="X114" s="151"/>
      <c r="Y114" s="132"/>
      <c r="Z114" s="133"/>
      <c r="AA114" s="134"/>
    </row>
    <row r="115" spans="1:27" ht="18" customHeight="1" thickBot="1">
      <c r="A115" s="135">
        <f>Eingabe!$A$175</f>
        <v>0</v>
      </c>
      <c r="B115" s="136" t="str">
        <f>Eingabe!$B$175</f>
        <v>M22/5</v>
      </c>
      <c r="C115" s="136" t="str">
        <f>Eingabe!$B$170</f>
        <v>M22</v>
      </c>
      <c r="D115" s="152" t="s">
        <v>119</v>
      </c>
      <c r="E115" s="138"/>
      <c r="F115" s="153"/>
      <c r="G115" s="152"/>
      <c r="H115" s="138"/>
      <c r="I115" s="153"/>
      <c r="J115" s="152"/>
      <c r="K115" s="138"/>
      <c r="L115" s="153"/>
      <c r="M115" s="137"/>
      <c r="N115" s="138"/>
      <c r="O115" s="139"/>
      <c r="P115" s="152"/>
      <c r="Q115" s="138"/>
      <c r="R115" s="153"/>
      <c r="S115" s="152"/>
      <c r="T115" s="138"/>
      <c r="U115" s="153"/>
      <c r="V115" s="152"/>
      <c r="W115" s="138"/>
      <c r="X115" s="153"/>
      <c r="Y115" s="137"/>
      <c r="Z115" s="138"/>
      <c r="AA115" s="139"/>
    </row>
    <row r="116" spans="1:27" ht="18" customHeight="1">
      <c r="A116" s="130">
        <f>Eingabe!$A$179</f>
        <v>0</v>
      </c>
      <c r="B116" s="131" t="str">
        <f>Eingabe!$B$179</f>
        <v>M23/1</v>
      </c>
      <c r="C116" s="131" t="str">
        <f>Eingabe!$B$178</f>
        <v>M23</v>
      </c>
      <c r="D116" s="206" t="s">
        <v>119</v>
      </c>
      <c r="E116" s="207"/>
      <c r="F116" s="208"/>
      <c r="G116" s="206"/>
      <c r="H116" s="207"/>
      <c r="I116" s="208"/>
      <c r="J116" s="206"/>
      <c r="K116" s="207"/>
      <c r="L116" s="208"/>
      <c r="M116" s="209"/>
      <c r="N116" s="207"/>
      <c r="O116" s="210"/>
      <c r="P116" s="206"/>
      <c r="Q116" s="207"/>
      <c r="R116" s="208"/>
      <c r="S116" s="206"/>
      <c r="T116" s="207"/>
      <c r="U116" s="208"/>
      <c r="V116" s="206"/>
      <c r="W116" s="207"/>
      <c r="X116" s="208"/>
      <c r="Y116" s="209"/>
      <c r="Z116" s="207"/>
      <c r="AA116" s="210"/>
    </row>
    <row r="117" spans="1:27" ht="18" customHeight="1">
      <c r="A117" s="130">
        <f>Eingabe!$A$180</f>
        <v>0</v>
      </c>
      <c r="B117" s="131" t="str">
        <f>Eingabe!$B$180</f>
        <v>M23/2</v>
      </c>
      <c r="C117" s="131" t="str">
        <f>Eingabe!$B$178</f>
        <v>M23</v>
      </c>
      <c r="D117" s="206" t="s">
        <v>119</v>
      </c>
      <c r="E117" s="207"/>
      <c r="F117" s="208"/>
      <c r="G117" s="206"/>
      <c r="H117" s="207"/>
      <c r="I117" s="208"/>
      <c r="J117" s="206"/>
      <c r="K117" s="207"/>
      <c r="L117" s="208"/>
      <c r="M117" s="209"/>
      <c r="N117" s="207"/>
      <c r="O117" s="210"/>
      <c r="P117" s="206"/>
      <c r="Q117" s="207"/>
      <c r="R117" s="208"/>
      <c r="S117" s="206"/>
      <c r="T117" s="207"/>
      <c r="U117" s="208"/>
      <c r="V117" s="206"/>
      <c r="W117" s="207"/>
      <c r="X117" s="208"/>
      <c r="Y117" s="209"/>
      <c r="Z117" s="207"/>
      <c r="AA117" s="210"/>
    </row>
    <row r="118" spans="1:27" ht="18" customHeight="1">
      <c r="A118" s="130">
        <f>Eingabe!$A$181</f>
        <v>0</v>
      </c>
      <c r="B118" s="131" t="str">
        <f>Eingabe!$B$181</f>
        <v>M23/3</v>
      </c>
      <c r="C118" s="131" t="str">
        <f>Eingabe!$B$178</f>
        <v>M23</v>
      </c>
      <c r="D118" s="206" t="s">
        <v>119</v>
      </c>
      <c r="E118" s="207"/>
      <c r="F118" s="208"/>
      <c r="G118" s="206"/>
      <c r="H118" s="207"/>
      <c r="I118" s="208"/>
      <c r="J118" s="206"/>
      <c r="K118" s="207"/>
      <c r="L118" s="208"/>
      <c r="M118" s="209"/>
      <c r="N118" s="207"/>
      <c r="O118" s="210"/>
      <c r="P118" s="206"/>
      <c r="Q118" s="207"/>
      <c r="R118" s="208"/>
      <c r="S118" s="206"/>
      <c r="T118" s="207"/>
      <c r="U118" s="208"/>
      <c r="V118" s="206"/>
      <c r="W118" s="207"/>
      <c r="X118" s="208"/>
      <c r="Y118" s="209"/>
      <c r="Z118" s="207"/>
      <c r="AA118" s="210"/>
    </row>
    <row r="119" spans="1:27" ht="18" customHeight="1">
      <c r="A119" s="130">
        <f>Eingabe!$A$182</f>
        <v>0</v>
      </c>
      <c r="B119" s="131" t="str">
        <f>Eingabe!$B$182</f>
        <v>M23/4</v>
      </c>
      <c r="C119" s="131" t="str">
        <f>Eingabe!$B$178</f>
        <v>M23</v>
      </c>
      <c r="D119" s="206" t="s">
        <v>119</v>
      </c>
      <c r="E119" s="207"/>
      <c r="F119" s="208"/>
      <c r="G119" s="206"/>
      <c r="H119" s="207"/>
      <c r="I119" s="208"/>
      <c r="J119" s="206"/>
      <c r="K119" s="207"/>
      <c r="L119" s="208"/>
      <c r="M119" s="209"/>
      <c r="N119" s="207"/>
      <c r="O119" s="210"/>
      <c r="P119" s="206"/>
      <c r="Q119" s="207"/>
      <c r="R119" s="208"/>
      <c r="S119" s="206"/>
      <c r="T119" s="207"/>
      <c r="U119" s="208"/>
      <c r="V119" s="206"/>
      <c r="W119" s="207"/>
      <c r="X119" s="208"/>
      <c r="Y119" s="209"/>
      <c r="Z119" s="207"/>
      <c r="AA119" s="210"/>
    </row>
    <row r="120" spans="1:27" ht="18" customHeight="1" thickBot="1">
      <c r="A120" s="135">
        <f>Eingabe!$A$183</f>
        <v>0</v>
      </c>
      <c r="B120" s="136" t="str">
        <f>Eingabe!$B$183</f>
        <v>M23/5</v>
      </c>
      <c r="C120" s="136" t="str">
        <f>Eingabe!$B$178</f>
        <v>M23</v>
      </c>
      <c r="D120" s="211" t="s">
        <v>119</v>
      </c>
      <c r="E120" s="212"/>
      <c r="F120" s="213"/>
      <c r="G120" s="211"/>
      <c r="H120" s="212"/>
      <c r="I120" s="213"/>
      <c r="J120" s="211"/>
      <c r="K120" s="212"/>
      <c r="L120" s="213"/>
      <c r="M120" s="214"/>
      <c r="N120" s="212"/>
      <c r="O120" s="215"/>
      <c r="P120" s="211"/>
      <c r="Q120" s="212"/>
      <c r="R120" s="213"/>
      <c r="S120" s="211"/>
      <c r="T120" s="212"/>
      <c r="U120" s="213"/>
      <c r="V120" s="211"/>
      <c r="W120" s="212"/>
      <c r="X120" s="213"/>
      <c r="Y120" s="214"/>
      <c r="Z120" s="212"/>
      <c r="AA120" s="215"/>
    </row>
    <row r="121" spans="1:27" ht="18" customHeight="1">
      <c r="A121" s="130">
        <f>Eingabe!$A$187</f>
        <v>0</v>
      </c>
      <c r="B121" s="131" t="str">
        <f>Eingabe!$B$187</f>
        <v>M24/1</v>
      </c>
      <c r="C121" s="131" t="str">
        <f>Eingabe!$B$186</f>
        <v>M24</v>
      </c>
      <c r="D121" s="206" t="s">
        <v>119</v>
      </c>
      <c r="E121" s="207"/>
      <c r="F121" s="208"/>
      <c r="G121" s="206"/>
      <c r="H121" s="207"/>
      <c r="I121" s="208"/>
      <c r="J121" s="206"/>
      <c r="K121" s="207"/>
      <c r="L121" s="208"/>
      <c r="M121" s="209"/>
      <c r="N121" s="207"/>
      <c r="O121" s="210"/>
      <c r="P121" s="206"/>
      <c r="Q121" s="207"/>
      <c r="R121" s="208"/>
      <c r="S121" s="206"/>
      <c r="T121" s="207"/>
      <c r="U121" s="208"/>
      <c r="V121" s="206"/>
      <c r="W121" s="207"/>
      <c r="X121" s="208"/>
      <c r="Y121" s="209"/>
      <c r="Z121" s="207"/>
      <c r="AA121" s="210"/>
    </row>
    <row r="122" spans="1:27" ht="18" customHeight="1">
      <c r="A122" s="130">
        <f>Eingabe!$A$188</f>
        <v>0</v>
      </c>
      <c r="B122" s="131" t="str">
        <f>Eingabe!$B$188</f>
        <v>M24/2</v>
      </c>
      <c r="C122" s="131" t="str">
        <f>Eingabe!$B$186</f>
        <v>M24</v>
      </c>
      <c r="D122" s="206" t="s">
        <v>119</v>
      </c>
      <c r="E122" s="207"/>
      <c r="F122" s="208"/>
      <c r="G122" s="206"/>
      <c r="H122" s="207"/>
      <c r="I122" s="208"/>
      <c r="J122" s="206"/>
      <c r="K122" s="207"/>
      <c r="L122" s="208"/>
      <c r="M122" s="209"/>
      <c r="N122" s="207"/>
      <c r="O122" s="210"/>
      <c r="P122" s="206"/>
      <c r="Q122" s="207"/>
      <c r="R122" s="208"/>
      <c r="S122" s="206"/>
      <c r="T122" s="207"/>
      <c r="U122" s="208"/>
      <c r="V122" s="206"/>
      <c r="W122" s="207"/>
      <c r="X122" s="208"/>
      <c r="Y122" s="209"/>
      <c r="Z122" s="207"/>
      <c r="AA122" s="210"/>
    </row>
    <row r="123" spans="1:27" ht="18" customHeight="1">
      <c r="A123" s="130">
        <f>Eingabe!$A$189</f>
        <v>0</v>
      </c>
      <c r="B123" s="131" t="str">
        <f>Eingabe!$B$189</f>
        <v>M24/3</v>
      </c>
      <c r="C123" s="131" t="str">
        <f>Eingabe!$B$186</f>
        <v>M24</v>
      </c>
      <c r="D123" s="206" t="s">
        <v>119</v>
      </c>
      <c r="E123" s="207"/>
      <c r="F123" s="208"/>
      <c r="G123" s="206"/>
      <c r="H123" s="207"/>
      <c r="I123" s="208"/>
      <c r="J123" s="206"/>
      <c r="K123" s="207"/>
      <c r="L123" s="208"/>
      <c r="M123" s="209"/>
      <c r="N123" s="207"/>
      <c r="O123" s="210"/>
      <c r="P123" s="206"/>
      <c r="Q123" s="207"/>
      <c r="R123" s="208"/>
      <c r="S123" s="206"/>
      <c r="T123" s="207"/>
      <c r="U123" s="208"/>
      <c r="V123" s="206"/>
      <c r="W123" s="207"/>
      <c r="X123" s="208"/>
      <c r="Y123" s="209"/>
      <c r="Z123" s="207"/>
      <c r="AA123" s="210"/>
    </row>
    <row r="124" spans="1:27" ht="18" customHeight="1">
      <c r="A124" s="130">
        <f>Eingabe!$A$190</f>
        <v>0</v>
      </c>
      <c r="B124" s="131" t="str">
        <f>Eingabe!$B$190</f>
        <v>M24/4</v>
      </c>
      <c r="C124" s="131" t="str">
        <f>Eingabe!$B$186</f>
        <v>M24</v>
      </c>
      <c r="D124" s="206" t="s">
        <v>119</v>
      </c>
      <c r="E124" s="207"/>
      <c r="F124" s="208"/>
      <c r="G124" s="206"/>
      <c r="H124" s="207"/>
      <c r="I124" s="208"/>
      <c r="J124" s="206"/>
      <c r="K124" s="207"/>
      <c r="L124" s="208"/>
      <c r="M124" s="209"/>
      <c r="N124" s="207"/>
      <c r="O124" s="210"/>
      <c r="P124" s="206"/>
      <c r="Q124" s="207"/>
      <c r="R124" s="208"/>
      <c r="S124" s="206"/>
      <c r="T124" s="207"/>
      <c r="U124" s="208"/>
      <c r="V124" s="206"/>
      <c r="W124" s="207"/>
      <c r="X124" s="208"/>
      <c r="Y124" s="209"/>
      <c r="Z124" s="207"/>
      <c r="AA124" s="210"/>
    </row>
    <row r="125" spans="1:27" ht="18" customHeight="1" thickBot="1">
      <c r="A125" s="135">
        <f>Eingabe!$A$191</f>
        <v>0</v>
      </c>
      <c r="B125" s="136" t="str">
        <f>Eingabe!$B$191</f>
        <v>M24/5</v>
      </c>
      <c r="C125" s="136" t="str">
        <f>Eingabe!$B$186</f>
        <v>M24</v>
      </c>
      <c r="D125" s="211" t="s">
        <v>119</v>
      </c>
      <c r="E125" s="212"/>
      <c r="F125" s="213"/>
      <c r="G125" s="211"/>
      <c r="H125" s="212"/>
      <c r="I125" s="213"/>
      <c r="J125" s="211"/>
      <c r="K125" s="212"/>
      <c r="L125" s="213"/>
      <c r="M125" s="214"/>
      <c r="N125" s="212"/>
      <c r="O125" s="215"/>
      <c r="P125" s="211"/>
      <c r="Q125" s="212"/>
      <c r="R125" s="213"/>
      <c r="S125" s="211"/>
      <c r="T125" s="212"/>
      <c r="U125" s="213"/>
      <c r="V125" s="211"/>
      <c r="W125" s="212"/>
      <c r="X125" s="213"/>
      <c r="Y125" s="214"/>
      <c r="Z125" s="212"/>
      <c r="AA125" s="215"/>
    </row>
    <row r="126" spans="1:27" ht="18" customHeight="1">
      <c r="A126" s="130">
        <f>Eingabe!$A$195</f>
        <v>0</v>
      </c>
      <c r="B126" s="131" t="str">
        <f>Eingabe!$B$195</f>
        <v>M25/1</v>
      </c>
      <c r="C126" s="131" t="str">
        <f>Eingabe!$B$194</f>
        <v>M25</v>
      </c>
      <c r="D126" s="206" t="s">
        <v>119</v>
      </c>
      <c r="E126" s="207"/>
      <c r="F126" s="208"/>
      <c r="G126" s="206"/>
      <c r="H126" s="207"/>
      <c r="I126" s="208"/>
      <c r="J126" s="206"/>
      <c r="K126" s="207"/>
      <c r="L126" s="208"/>
      <c r="M126" s="209"/>
      <c r="N126" s="207"/>
      <c r="O126" s="210"/>
      <c r="P126" s="206"/>
      <c r="Q126" s="207"/>
      <c r="R126" s="208"/>
      <c r="S126" s="206"/>
      <c r="T126" s="207"/>
      <c r="U126" s="208"/>
      <c r="V126" s="206"/>
      <c r="W126" s="207"/>
      <c r="X126" s="208"/>
      <c r="Y126" s="209"/>
      <c r="Z126" s="207"/>
      <c r="AA126" s="210"/>
    </row>
    <row r="127" spans="1:27" ht="18" customHeight="1">
      <c r="A127" s="130">
        <f>Eingabe!$A$196</f>
        <v>0</v>
      </c>
      <c r="B127" s="131" t="str">
        <f>Eingabe!$B$196</f>
        <v>M25/2</v>
      </c>
      <c r="C127" s="131" t="str">
        <f>Eingabe!$B$194</f>
        <v>M25</v>
      </c>
      <c r="D127" s="206" t="s">
        <v>119</v>
      </c>
      <c r="E127" s="207"/>
      <c r="F127" s="208"/>
      <c r="G127" s="206"/>
      <c r="H127" s="207"/>
      <c r="I127" s="208"/>
      <c r="J127" s="206"/>
      <c r="K127" s="207"/>
      <c r="L127" s="208"/>
      <c r="M127" s="209"/>
      <c r="N127" s="207"/>
      <c r="O127" s="210"/>
      <c r="P127" s="206"/>
      <c r="Q127" s="207"/>
      <c r="R127" s="208"/>
      <c r="S127" s="206"/>
      <c r="T127" s="207"/>
      <c r="U127" s="208"/>
      <c r="V127" s="206"/>
      <c r="W127" s="207"/>
      <c r="X127" s="208"/>
      <c r="Y127" s="209"/>
      <c r="Z127" s="207"/>
      <c r="AA127" s="210"/>
    </row>
    <row r="128" spans="1:27" ht="18" customHeight="1">
      <c r="A128" s="130">
        <f>Eingabe!$A$197</f>
        <v>0</v>
      </c>
      <c r="B128" s="131" t="str">
        <f>Eingabe!$B$197</f>
        <v>M25/3</v>
      </c>
      <c r="C128" s="131" t="str">
        <f>Eingabe!$B$194</f>
        <v>M25</v>
      </c>
      <c r="D128" s="206" t="s">
        <v>119</v>
      </c>
      <c r="E128" s="207"/>
      <c r="F128" s="208"/>
      <c r="G128" s="206"/>
      <c r="H128" s="207"/>
      <c r="I128" s="208"/>
      <c r="J128" s="206"/>
      <c r="K128" s="207"/>
      <c r="L128" s="208"/>
      <c r="M128" s="209"/>
      <c r="N128" s="207"/>
      <c r="O128" s="210"/>
      <c r="P128" s="206"/>
      <c r="Q128" s="207"/>
      <c r="R128" s="208"/>
      <c r="S128" s="206"/>
      <c r="T128" s="207"/>
      <c r="U128" s="208"/>
      <c r="V128" s="206"/>
      <c r="W128" s="207"/>
      <c r="X128" s="208"/>
      <c r="Y128" s="209"/>
      <c r="Z128" s="207"/>
      <c r="AA128" s="210"/>
    </row>
    <row r="129" spans="1:27" ht="18" customHeight="1">
      <c r="A129" s="130">
        <f>Eingabe!$A$198</f>
        <v>0</v>
      </c>
      <c r="B129" s="131" t="str">
        <f>Eingabe!$B$198</f>
        <v>M25/4</v>
      </c>
      <c r="C129" s="131" t="str">
        <f>Eingabe!$B$194</f>
        <v>M25</v>
      </c>
      <c r="D129" s="206" t="s">
        <v>119</v>
      </c>
      <c r="E129" s="207"/>
      <c r="F129" s="208"/>
      <c r="G129" s="206"/>
      <c r="H129" s="207"/>
      <c r="I129" s="208"/>
      <c r="J129" s="206"/>
      <c r="K129" s="207"/>
      <c r="L129" s="208"/>
      <c r="M129" s="209"/>
      <c r="N129" s="207"/>
      <c r="O129" s="210"/>
      <c r="P129" s="206"/>
      <c r="Q129" s="207"/>
      <c r="R129" s="208"/>
      <c r="S129" s="206"/>
      <c r="T129" s="207"/>
      <c r="U129" s="208"/>
      <c r="V129" s="206"/>
      <c r="W129" s="207"/>
      <c r="X129" s="208"/>
      <c r="Y129" s="209"/>
      <c r="Z129" s="207"/>
      <c r="AA129" s="210"/>
    </row>
    <row r="130" spans="1:27" ht="18" customHeight="1" thickBot="1">
      <c r="A130" s="135">
        <f>Eingabe!$A$199</f>
        <v>0</v>
      </c>
      <c r="B130" s="136" t="str">
        <f>Eingabe!$B$199</f>
        <v>M25/5</v>
      </c>
      <c r="C130" s="136" t="str">
        <f>Eingabe!$B$194</f>
        <v>M25</v>
      </c>
      <c r="D130" s="211" t="s">
        <v>119</v>
      </c>
      <c r="E130" s="212"/>
      <c r="F130" s="213"/>
      <c r="G130" s="211"/>
      <c r="H130" s="212"/>
      <c r="I130" s="213"/>
      <c r="J130" s="211"/>
      <c r="K130" s="212"/>
      <c r="L130" s="213"/>
      <c r="M130" s="214"/>
      <c r="N130" s="212"/>
      <c r="O130" s="215"/>
      <c r="P130" s="211"/>
      <c r="Q130" s="212"/>
      <c r="R130" s="213"/>
      <c r="S130" s="211"/>
      <c r="T130" s="212"/>
      <c r="U130" s="213"/>
      <c r="V130" s="211"/>
      <c r="W130" s="212"/>
      <c r="X130" s="213"/>
      <c r="Y130" s="214"/>
      <c r="Z130" s="212"/>
      <c r="AA130" s="215"/>
    </row>
    <row r="131" spans="1:27" ht="18" customHeight="1">
      <c r="A131" s="130">
        <f>Eingabe!$A$203</f>
        <v>0</v>
      </c>
      <c r="B131" s="131" t="str">
        <f>Eingabe!$B$203</f>
        <v>M26/1</v>
      </c>
      <c r="C131" s="131" t="str">
        <f>Eingabe!$B$202</f>
        <v>M26</v>
      </c>
      <c r="D131" s="206" t="s">
        <v>119</v>
      </c>
      <c r="E131" s="207"/>
      <c r="F131" s="208"/>
      <c r="G131" s="206"/>
      <c r="H131" s="207"/>
      <c r="I131" s="208"/>
      <c r="J131" s="206"/>
      <c r="K131" s="207"/>
      <c r="L131" s="208"/>
      <c r="M131" s="209"/>
      <c r="N131" s="207"/>
      <c r="O131" s="210"/>
      <c r="P131" s="206"/>
      <c r="Q131" s="207"/>
      <c r="R131" s="208"/>
      <c r="S131" s="206"/>
      <c r="T131" s="207"/>
      <c r="U131" s="208"/>
      <c r="V131" s="206"/>
      <c r="W131" s="207"/>
      <c r="X131" s="208"/>
      <c r="Y131" s="209"/>
      <c r="Z131" s="207"/>
      <c r="AA131" s="210"/>
    </row>
    <row r="132" spans="1:27" ht="18" customHeight="1">
      <c r="A132" s="130">
        <f>Eingabe!$A$204</f>
        <v>0</v>
      </c>
      <c r="B132" s="131" t="str">
        <f>Eingabe!$B$204</f>
        <v>M26/2</v>
      </c>
      <c r="C132" s="131" t="str">
        <f>Eingabe!$B$202</f>
        <v>M26</v>
      </c>
      <c r="D132" s="206" t="s">
        <v>119</v>
      </c>
      <c r="E132" s="207"/>
      <c r="F132" s="208"/>
      <c r="G132" s="206"/>
      <c r="H132" s="207"/>
      <c r="I132" s="208"/>
      <c r="J132" s="206"/>
      <c r="K132" s="207"/>
      <c r="L132" s="208"/>
      <c r="M132" s="209"/>
      <c r="N132" s="207"/>
      <c r="O132" s="210"/>
      <c r="P132" s="206"/>
      <c r="Q132" s="207"/>
      <c r="R132" s="208"/>
      <c r="S132" s="206"/>
      <c r="T132" s="207"/>
      <c r="U132" s="208"/>
      <c r="V132" s="206"/>
      <c r="W132" s="207"/>
      <c r="X132" s="208"/>
      <c r="Y132" s="209"/>
      <c r="Z132" s="207"/>
      <c r="AA132" s="210"/>
    </row>
    <row r="133" spans="1:27" ht="18" customHeight="1">
      <c r="A133" s="130">
        <f>Eingabe!$A$205</f>
        <v>0</v>
      </c>
      <c r="B133" s="131" t="str">
        <f>Eingabe!$B$205</f>
        <v>M26/3</v>
      </c>
      <c r="C133" s="131" t="str">
        <f>Eingabe!$B$202</f>
        <v>M26</v>
      </c>
      <c r="D133" s="206" t="s">
        <v>119</v>
      </c>
      <c r="E133" s="207"/>
      <c r="F133" s="208"/>
      <c r="G133" s="206"/>
      <c r="H133" s="207"/>
      <c r="I133" s="208"/>
      <c r="J133" s="206"/>
      <c r="K133" s="207"/>
      <c r="L133" s="208"/>
      <c r="M133" s="209"/>
      <c r="N133" s="207"/>
      <c r="O133" s="210"/>
      <c r="P133" s="206"/>
      <c r="Q133" s="207"/>
      <c r="R133" s="208"/>
      <c r="S133" s="206"/>
      <c r="T133" s="207"/>
      <c r="U133" s="208"/>
      <c r="V133" s="206"/>
      <c r="W133" s="207"/>
      <c r="X133" s="208"/>
      <c r="Y133" s="209"/>
      <c r="Z133" s="207"/>
      <c r="AA133" s="210"/>
    </row>
    <row r="134" spans="1:27" ht="18" customHeight="1">
      <c r="A134" s="130">
        <f>Eingabe!$A$206</f>
        <v>0</v>
      </c>
      <c r="B134" s="131" t="str">
        <f>Eingabe!$B$206</f>
        <v>M26/4</v>
      </c>
      <c r="C134" s="131" t="str">
        <f>Eingabe!$B$202</f>
        <v>M26</v>
      </c>
      <c r="D134" s="206" t="s">
        <v>119</v>
      </c>
      <c r="E134" s="207"/>
      <c r="F134" s="208"/>
      <c r="G134" s="206"/>
      <c r="H134" s="207"/>
      <c r="I134" s="208"/>
      <c r="J134" s="206"/>
      <c r="K134" s="207"/>
      <c r="L134" s="208"/>
      <c r="M134" s="209"/>
      <c r="N134" s="207"/>
      <c r="O134" s="210"/>
      <c r="P134" s="206"/>
      <c r="Q134" s="207"/>
      <c r="R134" s="208"/>
      <c r="S134" s="206"/>
      <c r="T134" s="207"/>
      <c r="U134" s="208"/>
      <c r="V134" s="206"/>
      <c r="W134" s="207"/>
      <c r="X134" s="208"/>
      <c r="Y134" s="209"/>
      <c r="Z134" s="207"/>
      <c r="AA134" s="210"/>
    </row>
    <row r="135" spans="1:27" ht="18" customHeight="1" thickBot="1">
      <c r="A135" s="135">
        <f>Eingabe!$A$207</f>
        <v>0</v>
      </c>
      <c r="B135" s="136" t="str">
        <f>Eingabe!$B$207</f>
        <v>M26/5</v>
      </c>
      <c r="C135" s="136" t="str">
        <f>Eingabe!$B$202</f>
        <v>M26</v>
      </c>
      <c r="D135" s="211" t="s">
        <v>119</v>
      </c>
      <c r="E135" s="212"/>
      <c r="F135" s="213"/>
      <c r="G135" s="211"/>
      <c r="H135" s="212"/>
      <c r="I135" s="213"/>
      <c r="J135" s="211"/>
      <c r="K135" s="212"/>
      <c r="L135" s="213"/>
      <c r="M135" s="214"/>
      <c r="N135" s="212"/>
      <c r="O135" s="215"/>
      <c r="P135" s="211"/>
      <c r="Q135" s="212"/>
      <c r="R135" s="213"/>
      <c r="S135" s="211"/>
      <c r="T135" s="212"/>
      <c r="U135" s="213"/>
      <c r="V135" s="211"/>
      <c r="W135" s="212"/>
      <c r="X135" s="213"/>
      <c r="Y135" s="214"/>
      <c r="Z135" s="212"/>
      <c r="AA135" s="215"/>
    </row>
    <row r="136" spans="1:27" ht="18" customHeight="1">
      <c r="A136" s="124">
        <f>Eingabe!$A$211</f>
        <v>0</v>
      </c>
      <c r="B136" s="125" t="str">
        <f>Eingabe!$B$211</f>
        <v>M27/1</v>
      </c>
      <c r="C136" s="125" t="str">
        <f>Eingabe!$B$210</f>
        <v>M27</v>
      </c>
      <c r="D136" s="216" t="s">
        <v>119</v>
      </c>
      <c r="E136" s="217"/>
      <c r="F136" s="218"/>
      <c r="G136" s="216"/>
      <c r="H136" s="217"/>
      <c r="I136" s="218"/>
      <c r="J136" s="216"/>
      <c r="K136" s="217"/>
      <c r="L136" s="218"/>
      <c r="M136" s="219"/>
      <c r="N136" s="220"/>
      <c r="O136" s="221"/>
      <c r="P136" s="216"/>
      <c r="Q136" s="217"/>
      <c r="R136" s="218"/>
      <c r="S136" s="216"/>
      <c r="T136" s="217"/>
      <c r="U136" s="218"/>
      <c r="V136" s="216"/>
      <c r="W136" s="217"/>
      <c r="X136" s="218"/>
      <c r="Y136" s="219"/>
      <c r="Z136" s="220"/>
      <c r="AA136" s="221"/>
    </row>
    <row r="137" spans="1:27" ht="18" customHeight="1">
      <c r="A137" s="130">
        <f>Eingabe!$A$212</f>
        <v>0</v>
      </c>
      <c r="B137" s="131" t="str">
        <f>Eingabe!$B$212</f>
        <v>M27/2</v>
      </c>
      <c r="C137" s="131" t="str">
        <f>Eingabe!$B$210</f>
        <v>M27</v>
      </c>
      <c r="D137" s="206" t="s">
        <v>119</v>
      </c>
      <c r="E137" s="207"/>
      <c r="F137" s="208"/>
      <c r="G137" s="206"/>
      <c r="H137" s="207"/>
      <c r="I137" s="208"/>
      <c r="J137" s="206"/>
      <c r="K137" s="207"/>
      <c r="L137" s="208"/>
      <c r="M137" s="209"/>
      <c r="N137" s="207"/>
      <c r="O137" s="210"/>
      <c r="P137" s="206"/>
      <c r="Q137" s="207"/>
      <c r="R137" s="208"/>
      <c r="S137" s="206"/>
      <c r="T137" s="207"/>
      <c r="U137" s="208"/>
      <c r="V137" s="206"/>
      <c r="W137" s="207"/>
      <c r="X137" s="208"/>
      <c r="Y137" s="209"/>
      <c r="Z137" s="207"/>
      <c r="AA137" s="210"/>
    </row>
    <row r="138" spans="1:27" ht="18" customHeight="1">
      <c r="A138" s="130">
        <f>Eingabe!$A$213</f>
        <v>0</v>
      </c>
      <c r="B138" s="131" t="str">
        <f>Eingabe!$B$213</f>
        <v>M27/3</v>
      </c>
      <c r="C138" s="131" t="str">
        <f>Eingabe!$B$210</f>
        <v>M27</v>
      </c>
      <c r="D138" s="206" t="s">
        <v>119</v>
      </c>
      <c r="E138" s="207"/>
      <c r="F138" s="208"/>
      <c r="G138" s="206"/>
      <c r="H138" s="207"/>
      <c r="I138" s="208"/>
      <c r="J138" s="206"/>
      <c r="K138" s="207"/>
      <c r="L138" s="208"/>
      <c r="M138" s="209"/>
      <c r="N138" s="207"/>
      <c r="O138" s="210"/>
      <c r="P138" s="206"/>
      <c r="Q138" s="207"/>
      <c r="R138" s="208"/>
      <c r="S138" s="206"/>
      <c r="T138" s="207"/>
      <c r="U138" s="208"/>
      <c r="V138" s="206"/>
      <c r="W138" s="207"/>
      <c r="X138" s="208"/>
      <c r="Y138" s="209"/>
      <c r="Z138" s="207"/>
      <c r="AA138" s="210"/>
    </row>
    <row r="139" spans="1:27" ht="18" customHeight="1">
      <c r="A139" s="130">
        <f>Eingabe!$A$214</f>
        <v>0</v>
      </c>
      <c r="B139" s="131" t="str">
        <f>Eingabe!$B$214</f>
        <v>M27/4</v>
      </c>
      <c r="C139" s="131" t="str">
        <f>Eingabe!$B$210</f>
        <v>M27</v>
      </c>
      <c r="D139" s="206" t="s">
        <v>119</v>
      </c>
      <c r="E139" s="207"/>
      <c r="F139" s="208"/>
      <c r="G139" s="206"/>
      <c r="H139" s="207"/>
      <c r="I139" s="208"/>
      <c r="J139" s="206"/>
      <c r="K139" s="207"/>
      <c r="L139" s="208"/>
      <c r="M139" s="209"/>
      <c r="N139" s="207"/>
      <c r="O139" s="210"/>
      <c r="P139" s="206"/>
      <c r="Q139" s="207"/>
      <c r="R139" s="208"/>
      <c r="S139" s="206"/>
      <c r="T139" s="207"/>
      <c r="U139" s="208"/>
      <c r="V139" s="206"/>
      <c r="W139" s="207"/>
      <c r="X139" s="208"/>
      <c r="Y139" s="209"/>
      <c r="Z139" s="207"/>
      <c r="AA139" s="210"/>
    </row>
    <row r="140" spans="1:27" ht="18" customHeight="1" thickBot="1">
      <c r="A140" s="135">
        <f>Eingabe!$A$215</f>
        <v>0</v>
      </c>
      <c r="B140" s="136" t="str">
        <f>Eingabe!$B$215</f>
        <v>M27/5</v>
      </c>
      <c r="C140" s="136" t="str">
        <f>Eingabe!$B$210</f>
        <v>M27</v>
      </c>
      <c r="D140" s="211" t="s">
        <v>119</v>
      </c>
      <c r="E140" s="212"/>
      <c r="F140" s="213"/>
      <c r="G140" s="211"/>
      <c r="H140" s="212"/>
      <c r="I140" s="213"/>
      <c r="J140" s="211"/>
      <c r="K140" s="212"/>
      <c r="L140" s="213"/>
      <c r="M140" s="214"/>
      <c r="N140" s="212"/>
      <c r="O140" s="215"/>
      <c r="P140" s="211"/>
      <c r="Q140" s="212"/>
      <c r="R140" s="213"/>
      <c r="S140" s="211"/>
      <c r="T140" s="212"/>
      <c r="U140" s="213"/>
      <c r="V140" s="211"/>
      <c r="W140" s="212"/>
      <c r="X140" s="213"/>
      <c r="Y140" s="214"/>
      <c r="Z140" s="212"/>
      <c r="AA140" s="215"/>
    </row>
    <row r="141" spans="1:27" ht="18" customHeight="1">
      <c r="A141" s="130">
        <f>Eingabe!$A$219</f>
        <v>0</v>
      </c>
      <c r="B141" s="131" t="str">
        <f>Eingabe!$B$219</f>
        <v>M28/1</v>
      </c>
      <c r="C141" s="131" t="str">
        <f>Eingabe!$B$218</f>
        <v>M28</v>
      </c>
      <c r="D141" s="206" t="s">
        <v>119</v>
      </c>
      <c r="E141" s="207"/>
      <c r="F141" s="208"/>
      <c r="G141" s="206"/>
      <c r="H141" s="207"/>
      <c r="I141" s="208"/>
      <c r="J141" s="206"/>
      <c r="K141" s="207"/>
      <c r="L141" s="208"/>
      <c r="M141" s="209"/>
      <c r="N141" s="207"/>
      <c r="O141" s="210"/>
      <c r="P141" s="206"/>
      <c r="Q141" s="207"/>
      <c r="R141" s="208"/>
      <c r="S141" s="206"/>
      <c r="T141" s="207"/>
      <c r="U141" s="208"/>
      <c r="V141" s="206"/>
      <c r="W141" s="207"/>
      <c r="X141" s="208"/>
      <c r="Y141" s="209"/>
      <c r="Z141" s="207"/>
      <c r="AA141" s="210"/>
    </row>
    <row r="142" spans="1:27" ht="18" customHeight="1">
      <c r="A142" s="130">
        <f>Eingabe!$A$220</f>
        <v>0</v>
      </c>
      <c r="B142" s="131" t="str">
        <f>Eingabe!$B$220</f>
        <v>M28/2</v>
      </c>
      <c r="C142" s="131" t="str">
        <f>Eingabe!$B$218</f>
        <v>M28</v>
      </c>
      <c r="D142" s="206" t="s">
        <v>119</v>
      </c>
      <c r="E142" s="207"/>
      <c r="F142" s="208"/>
      <c r="G142" s="206"/>
      <c r="H142" s="207"/>
      <c r="I142" s="208"/>
      <c r="J142" s="206"/>
      <c r="K142" s="207"/>
      <c r="L142" s="208"/>
      <c r="M142" s="209"/>
      <c r="N142" s="207"/>
      <c r="O142" s="210"/>
      <c r="P142" s="206"/>
      <c r="Q142" s="207"/>
      <c r="R142" s="208"/>
      <c r="S142" s="206"/>
      <c r="T142" s="207"/>
      <c r="U142" s="208"/>
      <c r="V142" s="206"/>
      <c r="W142" s="207"/>
      <c r="X142" s="208"/>
      <c r="Y142" s="209"/>
      <c r="Z142" s="207"/>
      <c r="AA142" s="210"/>
    </row>
    <row r="143" spans="1:27" ht="18" customHeight="1">
      <c r="A143" s="130">
        <f>Eingabe!$A$221</f>
        <v>0</v>
      </c>
      <c r="B143" s="131" t="str">
        <f>Eingabe!$B$221</f>
        <v>M28/3</v>
      </c>
      <c r="C143" s="131" t="str">
        <f>Eingabe!$B$218</f>
        <v>M28</v>
      </c>
      <c r="D143" s="206" t="s">
        <v>119</v>
      </c>
      <c r="E143" s="207"/>
      <c r="F143" s="208"/>
      <c r="G143" s="206"/>
      <c r="H143" s="207"/>
      <c r="I143" s="208"/>
      <c r="J143" s="206"/>
      <c r="K143" s="207"/>
      <c r="L143" s="208"/>
      <c r="M143" s="209"/>
      <c r="N143" s="207"/>
      <c r="O143" s="210"/>
      <c r="P143" s="206"/>
      <c r="Q143" s="207"/>
      <c r="R143" s="208"/>
      <c r="S143" s="206"/>
      <c r="T143" s="207"/>
      <c r="U143" s="208"/>
      <c r="V143" s="206"/>
      <c r="W143" s="207"/>
      <c r="X143" s="208"/>
      <c r="Y143" s="209"/>
      <c r="Z143" s="207"/>
      <c r="AA143" s="210"/>
    </row>
    <row r="144" spans="1:27" ht="18" customHeight="1">
      <c r="A144" s="130">
        <f>Eingabe!$A$222</f>
        <v>0</v>
      </c>
      <c r="B144" s="131" t="str">
        <f>Eingabe!$B$222</f>
        <v>M28/4</v>
      </c>
      <c r="C144" s="131" t="str">
        <f>Eingabe!$B$218</f>
        <v>M28</v>
      </c>
      <c r="D144" s="206" t="s">
        <v>119</v>
      </c>
      <c r="E144" s="207"/>
      <c r="F144" s="208"/>
      <c r="G144" s="206"/>
      <c r="H144" s="207"/>
      <c r="I144" s="208"/>
      <c r="J144" s="206"/>
      <c r="K144" s="207"/>
      <c r="L144" s="208"/>
      <c r="M144" s="209"/>
      <c r="N144" s="207"/>
      <c r="O144" s="210"/>
      <c r="P144" s="206"/>
      <c r="Q144" s="207"/>
      <c r="R144" s="208"/>
      <c r="S144" s="206"/>
      <c r="T144" s="207"/>
      <c r="U144" s="208"/>
      <c r="V144" s="206"/>
      <c r="W144" s="207"/>
      <c r="X144" s="208"/>
      <c r="Y144" s="209"/>
      <c r="Z144" s="207"/>
      <c r="AA144" s="210"/>
    </row>
    <row r="145" spans="1:27" ht="18" customHeight="1" thickBot="1">
      <c r="A145" s="135">
        <f>Eingabe!$A$223</f>
        <v>0</v>
      </c>
      <c r="B145" s="136" t="str">
        <f>Eingabe!$B$223</f>
        <v>M28/5</v>
      </c>
      <c r="C145" s="136" t="str">
        <f>Eingabe!$B$218</f>
        <v>M28</v>
      </c>
      <c r="D145" s="211" t="s">
        <v>119</v>
      </c>
      <c r="E145" s="212"/>
      <c r="F145" s="213"/>
      <c r="G145" s="211"/>
      <c r="H145" s="212"/>
      <c r="I145" s="213"/>
      <c r="J145" s="211"/>
      <c r="K145" s="212"/>
      <c r="L145" s="213"/>
      <c r="M145" s="214"/>
      <c r="N145" s="212"/>
      <c r="O145" s="215"/>
      <c r="P145" s="211"/>
      <c r="Q145" s="212"/>
      <c r="R145" s="213"/>
      <c r="S145" s="211"/>
      <c r="T145" s="212"/>
      <c r="U145" s="213"/>
      <c r="V145" s="211"/>
      <c r="W145" s="212"/>
      <c r="X145" s="213"/>
      <c r="Y145" s="214"/>
      <c r="Z145" s="212"/>
      <c r="AA145" s="215"/>
    </row>
    <row r="146" spans="1:27" ht="18" customHeight="1">
      <c r="A146" s="130">
        <f>Eingabe!$A$227</f>
        <v>0</v>
      </c>
      <c r="B146" s="131" t="str">
        <f>Eingabe!$B$227</f>
        <v>M29/1</v>
      </c>
      <c r="C146" s="131" t="str">
        <f>Eingabe!$B$226</f>
        <v>M29</v>
      </c>
      <c r="D146" s="206" t="s">
        <v>119</v>
      </c>
      <c r="E146" s="207"/>
      <c r="F146" s="208"/>
      <c r="G146" s="206"/>
      <c r="H146" s="207"/>
      <c r="I146" s="208"/>
      <c r="J146" s="206"/>
      <c r="K146" s="207"/>
      <c r="L146" s="208"/>
      <c r="M146" s="209"/>
      <c r="N146" s="207"/>
      <c r="O146" s="210"/>
      <c r="P146" s="206"/>
      <c r="Q146" s="207"/>
      <c r="R146" s="208"/>
      <c r="S146" s="206"/>
      <c r="T146" s="207"/>
      <c r="U146" s="208"/>
      <c r="V146" s="206"/>
      <c r="W146" s="207"/>
      <c r="X146" s="208"/>
      <c r="Y146" s="209"/>
      <c r="Z146" s="207"/>
      <c r="AA146" s="210"/>
    </row>
    <row r="147" spans="1:27" ht="18" customHeight="1">
      <c r="A147" s="130">
        <f>Eingabe!$A$228</f>
        <v>0</v>
      </c>
      <c r="B147" s="131" t="str">
        <f>Eingabe!$B$228</f>
        <v>M29/2</v>
      </c>
      <c r="C147" s="131" t="str">
        <f>Eingabe!$B$226</f>
        <v>M29</v>
      </c>
      <c r="D147" s="206" t="s">
        <v>119</v>
      </c>
      <c r="E147" s="207"/>
      <c r="F147" s="208"/>
      <c r="G147" s="206"/>
      <c r="H147" s="207"/>
      <c r="I147" s="208"/>
      <c r="J147" s="206"/>
      <c r="K147" s="207"/>
      <c r="L147" s="208"/>
      <c r="M147" s="209"/>
      <c r="N147" s="207"/>
      <c r="O147" s="210"/>
      <c r="P147" s="206"/>
      <c r="Q147" s="207"/>
      <c r="R147" s="208"/>
      <c r="S147" s="206"/>
      <c r="T147" s="207"/>
      <c r="U147" s="208"/>
      <c r="V147" s="206"/>
      <c r="W147" s="207"/>
      <c r="X147" s="208"/>
      <c r="Y147" s="209"/>
      <c r="Z147" s="207"/>
      <c r="AA147" s="210"/>
    </row>
    <row r="148" spans="1:27" ht="18" customHeight="1">
      <c r="A148" s="130">
        <f>Eingabe!$A$229</f>
        <v>0</v>
      </c>
      <c r="B148" s="131" t="str">
        <f>Eingabe!$B$229</f>
        <v>M29/3</v>
      </c>
      <c r="C148" s="131" t="str">
        <f>Eingabe!$B$226</f>
        <v>M29</v>
      </c>
      <c r="D148" s="206" t="s">
        <v>119</v>
      </c>
      <c r="E148" s="207"/>
      <c r="F148" s="208"/>
      <c r="G148" s="206"/>
      <c r="H148" s="207"/>
      <c r="I148" s="208"/>
      <c r="J148" s="206"/>
      <c r="K148" s="207"/>
      <c r="L148" s="208"/>
      <c r="M148" s="209"/>
      <c r="N148" s="207"/>
      <c r="O148" s="210"/>
      <c r="P148" s="206"/>
      <c r="Q148" s="207"/>
      <c r="R148" s="208"/>
      <c r="S148" s="206"/>
      <c r="T148" s="207"/>
      <c r="U148" s="208"/>
      <c r="V148" s="206"/>
      <c r="W148" s="207"/>
      <c r="X148" s="208"/>
      <c r="Y148" s="209"/>
      <c r="Z148" s="207"/>
      <c r="AA148" s="210"/>
    </row>
    <row r="149" spans="1:27" ht="18" customHeight="1">
      <c r="A149" s="130">
        <f>Eingabe!$A$230</f>
        <v>0</v>
      </c>
      <c r="B149" s="131" t="str">
        <f>Eingabe!$B$230</f>
        <v>M29/4</v>
      </c>
      <c r="C149" s="131" t="str">
        <f>Eingabe!$B$226</f>
        <v>M29</v>
      </c>
      <c r="D149" s="216" t="s">
        <v>119</v>
      </c>
      <c r="E149" s="217"/>
      <c r="F149" s="218"/>
      <c r="G149" s="216"/>
      <c r="H149" s="217"/>
      <c r="I149" s="218"/>
      <c r="J149" s="216"/>
      <c r="K149" s="217"/>
      <c r="L149" s="218"/>
      <c r="M149" s="222"/>
      <c r="N149" s="217"/>
      <c r="O149" s="210"/>
      <c r="P149" s="206"/>
      <c r="Q149" s="207"/>
      <c r="R149" s="208"/>
      <c r="S149" s="206"/>
      <c r="T149" s="207"/>
      <c r="U149" s="208"/>
      <c r="V149" s="206"/>
      <c r="W149" s="207"/>
      <c r="X149" s="208"/>
      <c r="Y149" s="209"/>
      <c r="Z149" s="207"/>
      <c r="AA149" s="210"/>
    </row>
    <row r="150" spans="1:27" ht="18" customHeight="1" thickBot="1">
      <c r="A150" s="135">
        <f>Eingabe!$A$231</f>
        <v>0</v>
      </c>
      <c r="B150" s="136" t="str">
        <f>Eingabe!$B$231</f>
        <v>M29/5</v>
      </c>
      <c r="C150" s="136" t="str">
        <f>Eingabe!$B$226</f>
        <v>M29</v>
      </c>
      <c r="D150" s="211" t="s">
        <v>119</v>
      </c>
      <c r="E150" s="212"/>
      <c r="F150" s="213"/>
      <c r="G150" s="211"/>
      <c r="H150" s="212"/>
      <c r="I150" s="213"/>
      <c r="J150" s="211"/>
      <c r="K150" s="212"/>
      <c r="L150" s="213"/>
      <c r="M150" s="214"/>
      <c r="N150" s="212"/>
      <c r="O150" s="215"/>
      <c r="P150" s="211"/>
      <c r="Q150" s="212"/>
      <c r="R150" s="213"/>
      <c r="S150" s="211"/>
      <c r="T150" s="212"/>
      <c r="U150" s="213"/>
      <c r="V150" s="211"/>
      <c r="W150" s="212"/>
      <c r="X150" s="213"/>
      <c r="Y150" s="214"/>
      <c r="Z150" s="212"/>
      <c r="AA150" s="215"/>
    </row>
    <row r="151" spans="1:27" ht="18" customHeight="1">
      <c r="A151" s="130">
        <f>Eingabe!$A$235</f>
        <v>0</v>
      </c>
      <c r="B151" s="131" t="str">
        <f>Eingabe!$B$235</f>
        <v>M30/1</v>
      </c>
      <c r="C151" s="131" t="str">
        <f>Eingabe!$B$234</f>
        <v>M30</v>
      </c>
      <c r="D151" s="206" t="s">
        <v>119</v>
      </c>
      <c r="E151" s="207"/>
      <c r="F151" s="208"/>
      <c r="G151" s="206"/>
      <c r="H151" s="207"/>
      <c r="I151" s="208"/>
      <c r="J151" s="206"/>
      <c r="K151" s="207"/>
      <c r="L151" s="208"/>
      <c r="M151" s="209"/>
      <c r="N151" s="207"/>
      <c r="O151" s="210"/>
      <c r="P151" s="206"/>
      <c r="Q151" s="207"/>
      <c r="R151" s="208"/>
      <c r="S151" s="206"/>
      <c r="T151" s="207"/>
      <c r="U151" s="208"/>
      <c r="V151" s="206"/>
      <c r="W151" s="207"/>
      <c r="X151" s="208"/>
      <c r="Y151" s="209"/>
      <c r="Z151" s="207"/>
      <c r="AA151" s="210"/>
    </row>
    <row r="152" spans="1:27" ht="18" customHeight="1">
      <c r="A152" s="130">
        <f>Eingabe!$A$236</f>
        <v>0</v>
      </c>
      <c r="B152" s="131" t="str">
        <f>Eingabe!$B$236</f>
        <v>M30/2</v>
      </c>
      <c r="C152" s="131" t="str">
        <f>Eingabe!$B$234</f>
        <v>M30</v>
      </c>
      <c r="D152" s="206" t="s">
        <v>119</v>
      </c>
      <c r="E152" s="207"/>
      <c r="F152" s="208"/>
      <c r="G152" s="206"/>
      <c r="H152" s="207"/>
      <c r="I152" s="208"/>
      <c r="J152" s="206"/>
      <c r="K152" s="207"/>
      <c r="L152" s="208"/>
      <c r="M152" s="209"/>
      <c r="N152" s="207"/>
      <c r="O152" s="210"/>
      <c r="P152" s="206"/>
      <c r="Q152" s="207"/>
      <c r="R152" s="208"/>
      <c r="S152" s="206"/>
      <c r="T152" s="207"/>
      <c r="U152" s="208"/>
      <c r="V152" s="206"/>
      <c r="W152" s="207"/>
      <c r="X152" s="208"/>
      <c r="Y152" s="209"/>
      <c r="Z152" s="207"/>
      <c r="AA152" s="210"/>
    </row>
    <row r="153" spans="1:27" ht="18" customHeight="1">
      <c r="A153" s="130">
        <f>Eingabe!$A$237</f>
        <v>0</v>
      </c>
      <c r="B153" s="131" t="str">
        <f>Eingabe!$B$237</f>
        <v>M30/3</v>
      </c>
      <c r="C153" s="131" t="str">
        <f>Eingabe!$B$234</f>
        <v>M30</v>
      </c>
      <c r="D153" s="206" t="s">
        <v>119</v>
      </c>
      <c r="E153" s="207"/>
      <c r="F153" s="208"/>
      <c r="G153" s="206"/>
      <c r="H153" s="207"/>
      <c r="I153" s="208"/>
      <c r="J153" s="206"/>
      <c r="K153" s="207"/>
      <c r="L153" s="208"/>
      <c r="M153" s="209"/>
      <c r="N153" s="207"/>
      <c r="O153" s="210"/>
      <c r="P153" s="206"/>
      <c r="Q153" s="207"/>
      <c r="R153" s="208"/>
      <c r="S153" s="206"/>
      <c r="T153" s="207"/>
      <c r="U153" s="208"/>
      <c r="V153" s="206"/>
      <c r="W153" s="207"/>
      <c r="X153" s="208"/>
      <c r="Y153" s="209"/>
      <c r="Z153" s="207"/>
      <c r="AA153" s="210"/>
    </row>
    <row r="154" spans="1:27" ht="18" customHeight="1">
      <c r="A154" s="130">
        <f>Eingabe!$A$238</f>
        <v>0</v>
      </c>
      <c r="B154" s="131" t="str">
        <f>Eingabe!$B$238</f>
        <v>M30/4</v>
      </c>
      <c r="C154" s="131" t="str">
        <f>Eingabe!$B$234</f>
        <v>M30</v>
      </c>
      <c r="D154" s="206" t="s">
        <v>119</v>
      </c>
      <c r="E154" s="207"/>
      <c r="F154" s="208"/>
      <c r="G154" s="206"/>
      <c r="H154" s="207"/>
      <c r="I154" s="208"/>
      <c r="J154" s="206"/>
      <c r="K154" s="207"/>
      <c r="L154" s="208"/>
      <c r="M154" s="209"/>
      <c r="N154" s="207"/>
      <c r="O154" s="210"/>
      <c r="P154" s="206"/>
      <c r="Q154" s="207"/>
      <c r="R154" s="208"/>
      <c r="S154" s="206"/>
      <c r="T154" s="207"/>
      <c r="U154" s="208"/>
      <c r="V154" s="206"/>
      <c r="W154" s="207"/>
      <c r="X154" s="208"/>
      <c r="Y154" s="209"/>
      <c r="Z154" s="207"/>
      <c r="AA154" s="210"/>
    </row>
    <row r="155" spans="1:27" ht="18" customHeight="1" thickBot="1">
      <c r="A155" s="135">
        <f>Eingabe!$A$239</f>
        <v>0</v>
      </c>
      <c r="B155" s="136" t="str">
        <f>Eingabe!$B$239</f>
        <v>M30/5</v>
      </c>
      <c r="C155" s="136" t="str">
        <f>Eingabe!$B$234</f>
        <v>M30</v>
      </c>
      <c r="D155" s="211" t="s">
        <v>119</v>
      </c>
      <c r="E155" s="212"/>
      <c r="F155" s="213"/>
      <c r="G155" s="211"/>
      <c r="H155" s="212"/>
      <c r="I155" s="213"/>
      <c r="J155" s="211"/>
      <c r="K155" s="212"/>
      <c r="L155" s="213"/>
      <c r="M155" s="214"/>
      <c r="N155" s="212"/>
      <c r="O155" s="215"/>
      <c r="P155" s="211"/>
      <c r="Q155" s="212"/>
      <c r="R155" s="213"/>
      <c r="S155" s="211"/>
      <c r="T155" s="212"/>
      <c r="U155" s="213"/>
      <c r="V155" s="211"/>
      <c r="W155" s="212"/>
      <c r="X155" s="213"/>
      <c r="Y155" s="214"/>
      <c r="Z155" s="212"/>
      <c r="AA155" s="215"/>
    </row>
    <row r="156" spans="1:27" ht="18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</row>
    <row r="157" spans="1:27" ht="18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</row>
    <row r="158" spans="1:27" ht="18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</row>
    <row r="159" spans="1:27" ht="18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</row>
    <row r="160" spans="1:27" ht="18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</row>
    <row r="161" ht="18" customHeight="1"/>
    <row r="162" ht="18" customHeight="1"/>
  </sheetData>
  <sheetProtection/>
  <printOptions/>
  <pageMargins left="0.3937007874015748" right="0.3937007874015748" top="0.5905511811023623" bottom="0.6299212598425197" header="0.5118110236220472" footer="0.5118110236220472"/>
  <pageSetup horizontalDpi="180" verticalDpi="18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W197"/>
  <sheetViews>
    <sheetView showGridLines="0" zoomScalePageLayoutView="0" workbookViewId="0" topLeftCell="A1">
      <selection activeCell="I21" sqref="I21"/>
    </sheetView>
  </sheetViews>
  <sheetFormatPr defaultColWidth="11.421875" defaultRowHeight="12.75"/>
  <cols>
    <col min="1" max="1" width="5.7109375" style="0" customWidth="1"/>
    <col min="2" max="2" width="4.57421875" style="0" customWidth="1"/>
    <col min="3" max="3" width="4.00390625" style="0" customWidth="1"/>
    <col min="4" max="4" width="22.57421875" style="0" customWidth="1"/>
    <col min="5" max="5" width="18.7109375" style="0" customWidth="1"/>
    <col min="6" max="11" width="4.7109375" style="0" customWidth="1"/>
    <col min="12" max="14" width="3.7109375" style="0" customWidth="1"/>
    <col min="15" max="15" width="1.7109375" style="0" customWidth="1"/>
    <col min="16" max="16" width="4.7109375" style="0" customWidth="1"/>
    <col min="17" max="17" width="6.7109375" style="0" customWidth="1"/>
    <col min="18" max="19" width="22.7109375" style="0" customWidth="1"/>
    <col min="20" max="23" width="1.7109375" style="0" customWidth="1"/>
  </cols>
  <sheetData>
    <row r="1" spans="1:23" s="110" customFormat="1" ht="16.5" customHeight="1">
      <c r="A1" s="248" t="str">
        <f>Vorgaben!$A$1</f>
        <v>Leichtathletik Bezirksmeisterschaft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/>
      <c r="P1"/>
      <c r="Q1"/>
      <c r="R1"/>
      <c r="S1"/>
      <c r="T1"/>
      <c r="U1"/>
      <c r="V1"/>
      <c r="W1"/>
    </row>
    <row r="2" spans="1:23" s="115" customFormat="1" ht="13.5" customHeight="1">
      <c r="A2" s="249" t="str">
        <f>Vorgaben!$A$3</f>
        <v>NMS Timelkam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/>
      <c r="P2"/>
      <c r="Q2"/>
      <c r="R2"/>
      <c r="S2"/>
      <c r="T2"/>
      <c r="U2"/>
      <c r="V2"/>
      <c r="W2"/>
    </row>
    <row r="3" spans="1:23" s="115" customFormat="1" ht="12.75" customHeight="1">
      <c r="A3" s="116" t="str">
        <f>Vorgaben!$A$4</f>
        <v>Schüler C</v>
      </c>
      <c r="D3" s="119" t="s">
        <v>120</v>
      </c>
      <c r="E3"/>
      <c r="F3"/>
      <c r="G3" s="118"/>
      <c r="H3"/>
      <c r="I3"/>
      <c r="J3"/>
      <c r="N3" s="178"/>
      <c r="O3"/>
      <c r="P3"/>
      <c r="Q3"/>
      <c r="R3"/>
      <c r="S3"/>
      <c r="T3"/>
      <c r="U3"/>
      <c r="V3"/>
      <c r="W3"/>
    </row>
    <row r="4" spans="3:23" s="115" customFormat="1" ht="1.5" customHeight="1" thickBot="1">
      <c r="C4"/>
      <c r="D4" s="117"/>
      <c r="E4" s="117"/>
      <c r="F4" s="117"/>
      <c r="G4" s="117"/>
      <c r="H4" s="118"/>
      <c r="I4" s="117"/>
      <c r="O4"/>
      <c r="P4"/>
      <c r="Q4"/>
      <c r="R4"/>
      <c r="S4"/>
      <c r="T4"/>
      <c r="U4"/>
      <c r="V4"/>
      <c r="W4"/>
    </row>
    <row r="5" spans="1:23" s="123" customFormat="1" ht="17.25" customHeight="1" thickBot="1">
      <c r="A5" s="120" t="s">
        <v>121</v>
      </c>
      <c r="B5" s="120" t="s">
        <v>122</v>
      </c>
      <c r="C5" s="179" t="s">
        <v>10</v>
      </c>
      <c r="D5" s="121" t="s">
        <v>99</v>
      </c>
      <c r="E5" s="121" t="s">
        <v>100</v>
      </c>
      <c r="F5" s="140" t="s">
        <v>111</v>
      </c>
      <c r="G5" s="141"/>
      <c r="H5" s="142"/>
      <c r="I5" s="143" t="s">
        <v>112</v>
      </c>
      <c r="J5" s="141"/>
      <c r="K5" s="142"/>
      <c r="L5" s="122" t="s">
        <v>118</v>
      </c>
      <c r="M5" s="145"/>
      <c r="N5" s="146"/>
      <c r="O5"/>
      <c r="P5"/>
      <c r="Q5"/>
      <c r="R5"/>
      <c r="S5"/>
      <c r="T5"/>
      <c r="U5"/>
      <c r="V5"/>
      <c r="W5"/>
    </row>
    <row r="6" spans="1:23" s="129" customFormat="1" ht="16.5" customHeight="1">
      <c r="A6" s="245" t="s">
        <v>123</v>
      </c>
      <c r="B6" s="198">
        <v>1</v>
      </c>
      <c r="C6" s="181"/>
      <c r="D6" s="125"/>
      <c r="E6" s="125"/>
      <c r="F6" s="199" t="s">
        <v>119</v>
      </c>
      <c r="G6" s="127"/>
      <c r="H6" s="200"/>
      <c r="I6" s="199"/>
      <c r="J6" s="127"/>
      <c r="K6" s="200"/>
      <c r="L6" s="126"/>
      <c r="M6" s="127"/>
      <c r="N6" s="128"/>
      <c r="O6"/>
      <c r="P6"/>
      <c r="Q6" s="130">
        <f>Eingabe!$A$3</f>
        <v>7</v>
      </c>
      <c r="R6" s="131" t="str">
        <f>Eingabe!$B$3</f>
        <v>Meyer Leon</v>
      </c>
      <c r="S6" s="131" t="str">
        <f>Eingabe!$B$2</f>
        <v>NSMS Vöcklabruck</v>
      </c>
      <c r="T6"/>
      <c r="U6"/>
      <c r="V6"/>
      <c r="W6"/>
    </row>
    <row r="7" spans="1:23" s="129" customFormat="1" ht="16.5" customHeight="1">
      <c r="A7" s="246"/>
      <c r="B7" s="182">
        <v>2</v>
      </c>
      <c r="C7" s="183"/>
      <c r="D7" s="184"/>
      <c r="E7" s="184"/>
      <c r="F7" s="150" t="s">
        <v>119</v>
      </c>
      <c r="G7" s="133"/>
      <c r="H7" s="151"/>
      <c r="I7" s="150"/>
      <c r="J7" s="133"/>
      <c r="K7" s="151"/>
      <c r="L7" s="132"/>
      <c r="M7" s="133"/>
      <c r="N7" s="134"/>
      <c r="O7"/>
      <c r="P7"/>
      <c r="Q7" s="130">
        <f>Eingabe!$A$4</f>
        <v>9</v>
      </c>
      <c r="R7" s="131" t="str">
        <f>Eingabe!$B$4</f>
        <v>Proll Marvin</v>
      </c>
      <c r="S7" s="131" t="str">
        <f>Eingabe!$B$2</f>
        <v>NSMS Vöcklabruck</v>
      </c>
      <c r="T7"/>
      <c r="U7"/>
      <c r="V7"/>
      <c r="W7"/>
    </row>
    <row r="8" spans="1:23" s="129" customFormat="1" ht="16.5" customHeight="1">
      <c r="A8" s="246"/>
      <c r="B8" s="182">
        <v>3</v>
      </c>
      <c r="C8" s="183"/>
      <c r="D8" s="184"/>
      <c r="E8" s="184"/>
      <c r="F8" s="150" t="s">
        <v>119</v>
      </c>
      <c r="G8" s="133"/>
      <c r="H8" s="151"/>
      <c r="I8" s="150"/>
      <c r="J8" s="133"/>
      <c r="K8" s="151"/>
      <c r="L8" s="132"/>
      <c r="M8" s="133"/>
      <c r="N8" s="134"/>
      <c r="O8"/>
      <c r="P8"/>
      <c r="Q8" s="130">
        <f>Eingabe!$A$5</f>
        <v>10</v>
      </c>
      <c r="R8" s="131" t="str">
        <f>Eingabe!$B$5</f>
        <v>Ragger Lenny</v>
      </c>
      <c r="S8" s="131" t="str">
        <f>Eingabe!$B$2</f>
        <v>NSMS Vöcklabruck</v>
      </c>
      <c r="T8"/>
      <c r="U8"/>
      <c r="V8"/>
      <c r="W8"/>
    </row>
    <row r="9" spans="1:23" s="129" customFormat="1" ht="16.5" customHeight="1">
      <c r="A9" s="246"/>
      <c r="B9" s="182">
        <v>4</v>
      </c>
      <c r="C9" s="185"/>
      <c r="D9" s="131"/>
      <c r="E9" s="131"/>
      <c r="F9" s="147" t="s">
        <v>119</v>
      </c>
      <c r="G9" s="148"/>
      <c r="H9" s="149"/>
      <c r="I9" s="147"/>
      <c r="J9" s="148"/>
      <c r="K9" s="149"/>
      <c r="L9" s="172"/>
      <c r="M9" s="148"/>
      <c r="N9" s="173"/>
      <c r="O9"/>
      <c r="P9"/>
      <c r="Q9" s="130">
        <f>Eingabe!$A$6</f>
        <v>11</v>
      </c>
      <c r="R9" s="131" t="str">
        <f>Eingabe!$B$6</f>
        <v>Ecker Jan</v>
      </c>
      <c r="S9" s="131" t="str">
        <f>Eingabe!$B$2</f>
        <v>NSMS Vöcklabruck</v>
      </c>
      <c r="T9"/>
      <c r="U9"/>
      <c r="V9"/>
      <c r="W9"/>
    </row>
    <row r="10" spans="1:23" s="129" customFormat="1" ht="16.5" customHeight="1">
      <c r="A10" s="246"/>
      <c r="B10" s="180">
        <v>5</v>
      </c>
      <c r="C10" s="183"/>
      <c r="D10" s="184"/>
      <c r="E10" s="184"/>
      <c r="F10" s="150" t="s">
        <v>119</v>
      </c>
      <c r="G10" s="133"/>
      <c r="H10" s="151"/>
      <c r="I10" s="150"/>
      <c r="J10" s="133"/>
      <c r="K10" s="151"/>
      <c r="L10" s="132"/>
      <c r="M10" s="133"/>
      <c r="N10" s="134"/>
      <c r="O10"/>
      <c r="P10"/>
      <c r="Q10" s="130">
        <f>Eingabe!$A$7</f>
        <v>12</v>
      </c>
      <c r="R10" s="131" t="str">
        <f>Eingabe!$B$7</f>
        <v>Özdemir Asrin</v>
      </c>
      <c r="S10" s="131" t="str">
        <f>Eingabe!$B$2</f>
        <v>NSMS Vöcklabruck</v>
      </c>
      <c r="T10"/>
      <c r="U10"/>
      <c r="V10"/>
      <c r="W10"/>
    </row>
    <row r="11" spans="1:23" s="129" customFormat="1" ht="16.5" customHeight="1" thickBot="1">
      <c r="A11" s="247"/>
      <c r="B11" s="224">
        <v>6</v>
      </c>
      <c r="C11" s="225"/>
      <c r="D11" s="226"/>
      <c r="E11" s="226"/>
      <c r="F11" s="187" t="s">
        <v>119</v>
      </c>
      <c r="G11" s="188"/>
      <c r="H11" s="189"/>
      <c r="I11" s="187"/>
      <c r="J11" s="188"/>
      <c r="K11" s="189"/>
      <c r="L11" s="190"/>
      <c r="M11" s="188"/>
      <c r="N11" s="191"/>
      <c r="O11"/>
      <c r="P11"/>
      <c r="Q11" s="130">
        <f>Eingabe!$A$11</f>
        <v>30</v>
      </c>
      <c r="R11" s="131" t="str">
        <f>Eingabe!$B$11</f>
        <v>Posch Sebastian</v>
      </c>
      <c r="S11" s="131" t="str">
        <f>Eingabe!$B$10</f>
        <v>SMS Mondsee</v>
      </c>
      <c r="T11"/>
      <c r="U11"/>
      <c r="V11"/>
      <c r="W11"/>
    </row>
    <row r="12" spans="1:23" s="129" customFormat="1" ht="16.5" customHeight="1">
      <c r="A12" s="245" t="s">
        <v>124</v>
      </c>
      <c r="B12" s="180">
        <v>1</v>
      </c>
      <c r="C12" s="183"/>
      <c r="D12" s="227"/>
      <c r="E12" s="227"/>
      <c r="F12" s="150" t="s">
        <v>119</v>
      </c>
      <c r="G12" s="133"/>
      <c r="H12" s="151"/>
      <c r="I12" s="150"/>
      <c r="J12" s="133"/>
      <c r="K12" s="151"/>
      <c r="L12" s="132"/>
      <c r="M12" s="133"/>
      <c r="N12" s="134"/>
      <c r="O12"/>
      <c r="P12"/>
      <c r="Q12" s="130">
        <f>Eingabe!$A$12</f>
        <v>32</v>
      </c>
      <c r="R12" s="131" t="str">
        <f>Eingabe!$B$12</f>
        <v>König Christoph</v>
      </c>
      <c r="S12" s="131" t="str">
        <f>Eingabe!$B$10</f>
        <v>SMS Mondsee</v>
      </c>
      <c r="T12"/>
      <c r="U12"/>
      <c r="V12"/>
      <c r="W12"/>
    </row>
    <row r="13" spans="1:23" s="129" customFormat="1" ht="16.5" customHeight="1">
      <c r="A13" s="246"/>
      <c r="B13" s="182">
        <v>2</v>
      </c>
      <c r="C13" s="183"/>
      <c r="D13" s="131"/>
      <c r="E13" s="131"/>
      <c r="F13" s="147" t="s">
        <v>119</v>
      </c>
      <c r="G13" s="148"/>
      <c r="H13" s="149"/>
      <c r="I13" s="147"/>
      <c r="J13" s="148"/>
      <c r="K13" s="149"/>
      <c r="L13" s="172"/>
      <c r="M13" s="148"/>
      <c r="N13" s="173"/>
      <c r="O13"/>
      <c r="P13"/>
      <c r="Q13" s="130">
        <f>Eingabe!$A$13</f>
        <v>33</v>
      </c>
      <c r="R13" s="131" t="str">
        <f>Eingabe!$B$13</f>
        <v>Wienerroither Philip</v>
      </c>
      <c r="S13" s="131" t="str">
        <f>Eingabe!$B$10</f>
        <v>SMS Mondsee</v>
      </c>
      <c r="T13"/>
      <c r="U13"/>
      <c r="V13"/>
      <c r="W13"/>
    </row>
    <row r="14" spans="1:23" s="129" customFormat="1" ht="16.5" customHeight="1">
      <c r="A14" s="246"/>
      <c r="B14" s="180">
        <v>3</v>
      </c>
      <c r="C14" s="183"/>
      <c r="D14" s="131"/>
      <c r="E14" s="131"/>
      <c r="F14" s="150" t="s">
        <v>119</v>
      </c>
      <c r="G14" s="133"/>
      <c r="H14" s="151"/>
      <c r="I14" s="150"/>
      <c r="J14" s="133"/>
      <c r="K14" s="151"/>
      <c r="L14" s="132"/>
      <c r="M14" s="133"/>
      <c r="N14" s="134"/>
      <c r="O14"/>
      <c r="P14"/>
      <c r="Q14" s="130">
        <f>Eingabe!$A$14</f>
        <v>34</v>
      </c>
      <c r="R14" s="131" t="str">
        <f>Eingabe!$B$14</f>
        <v>Grachev Elisej</v>
      </c>
      <c r="S14" s="131" t="str">
        <f>Eingabe!$B$10</f>
        <v>SMS Mondsee</v>
      </c>
      <c r="T14"/>
      <c r="U14"/>
      <c r="V14"/>
      <c r="W14"/>
    </row>
    <row r="15" spans="1:23" s="129" customFormat="1" ht="16.5" customHeight="1">
      <c r="A15" s="246"/>
      <c r="B15" s="182">
        <v>4</v>
      </c>
      <c r="C15" s="185"/>
      <c r="D15" s="131"/>
      <c r="E15" s="131"/>
      <c r="F15" s="150" t="s">
        <v>119</v>
      </c>
      <c r="G15" s="133"/>
      <c r="H15" s="151"/>
      <c r="I15" s="150"/>
      <c r="J15" s="133"/>
      <c r="K15" s="151"/>
      <c r="L15" s="132"/>
      <c r="M15" s="133"/>
      <c r="N15" s="134"/>
      <c r="O15"/>
      <c r="P15"/>
      <c r="Q15" s="130">
        <f>Eingabe!$A$15</f>
        <v>35</v>
      </c>
      <c r="R15" s="131" t="str">
        <f>Eingabe!$B$15</f>
        <v>Scheichl Paul</v>
      </c>
      <c r="S15" s="131" t="str">
        <f>Eingabe!$B$10</f>
        <v>SMS Mondsee</v>
      </c>
      <c r="T15"/>
      <c r="U15"/>
      <c r="V15"/>
      <c r="W15"/>
    </row>
    <row r="16" spans="1:23" s="129" customFormat="1" ht="16.5" customHeight="1">
      <c r="A16" s="246"/>
      <c r="B16" s="182">
        <v>5</v>
      </c>
      <c r="C16" s="183"/>
      <c r="D16" s="131"/>
      <c r="E16" s="131"/>
      <c r="F16" s="150" t="s">
        <v>119</v>
      </c>
      <c r="G16" s="133"/>
      <c r="H16" s="151"/>
      <c r="I16" s="150"/>
      <c r="J16" s="133"/>
      <c r="K16" s="151"/>
      <c r="L16" s="132"/>
      <c r="M16" s="133"/>
      <c r="N16" s="134"/>
      <c r="O16"/>
      <c r="P16"/>
      <c r="Q16" s="130">
        <f>Eingabe!$A$19</f>
        <v>0</v>
      </c>
      <c r="R16" s="131">
        <f>Eingabe!$B$19</f>
        <v>0</v>
      </c>
      <c r="S16" s="131" t="str">
        <f>Eingabe!$B$18</f>
        <v>NMS der Franziskanerinnen VB</v>
      </c>
      <c r="T16"/>
      <c r="U16"/>
      <c r="V16"/>
      <c r="W16"/>
    </row>
    <row r="17" spans="1:23" s="129" customFormat="1" ht="16.5" customHeight="1" thickBot="1">
      <c r="A17" s="246"/>
      <c r="B17" s="201">
        <v>6</v>
      </c>
      <c r="C17" s="228"/>
      <c r="D17" s="227"/>
      <c r="E17" s="227"/>
      <c r="F17" s="193" t="s">
        <v>119</v>
      </c>
      <c r="G17" s="194"/>
      <c r="H17" s="195"/>
      <c r="I17" s="193"/>
      <c r="J17" s="194"/>
      <c r="K17" s="195"/>
      <c r="L17" s="196"/>
      <c r="M17" s="194"/>
      <c r="N17" s="197"/>
      <c r="O17"/>
      <c r="P17"/>
      <c r="Q17" s="130">
        <f>Eingabe!$A$20</f>
        <v>0</v>
      </c>
      <c r="R17" s="131">
        <f>Eingabe!$B$20</f>
        <v>0</v>
      </c>
      <c r="S17" s="131" t="str">
        <f>Eingabe!$B$18</f>
        <v>NMS der Franziskanerinnen VB</v>
      </c>
      <c r="T17"/>
      <c r="U17"/>
      <c r="V17"/>
      <c r="W17"/>
    </row>
    <row r="18" spans="1:23" s="129" customFormat="1" ht="16.5" customHeight="1">
      <c r="A18" s="245" t="s">
        <v>125</v>
      </c>
      <c r="B18" s="198">
        <v>1</v>
      </c>
      <c r="C18" s="181"/>
      <c r="D18" s="125"/>
      <c r="E18" s="125"/>
      <c r="F18" s="199" t="s">
        <v>119</v>
      </c>
      <c r="G18" s="127"/>
      <c r="H18" s="200"/>
      <c r="I18" s="199"/>
      <c r="J18" s="127"/>
      <c r="K18" s="200"/>
      <c r="L18" s="126"/>
      <c r="M18" s="127"/>
      <c r="N18" s="128"/>
      <c r="O18"/>
      <c r="P18"/>
      <c r="Q18" s="130">
        <f>Eingabe!$A$21</f>
        <v>0</v>
      </c>
      <c r="R18" s="131">
        <f>Eingabe!$B$21</f>
        <v>0</v>
      </c>
      <c r="S18" s="131" t="str">
        <f>Eingabe!$B$18</f>
        <v>NMS der Franziskanerinnen VB</v>
      </c>
      <c r="T18"/>
      <c r="U18"/>
      <c r="V18"/>
      <c r="W18"/>
    </row>
    <row r="19" spans="1:23" s="129" customFormat="1" ht="16.5" customHeight="1">
      <c r="A19" s="246"/>
      <c r="B19" s="180">
        <v>2</v>
      </c>
      <c r="C19" s="183"/>
      <c r="D19" s="184"/>
      <c r="E19" s="184"/>
      <c r="F19" s="150" t="s">
        <v>119</v>
      </c>
      <c r="G19" s="133"/>
      <c r="H19" s="151"/>
      <c r="I19" s="150"/>
      <c r="J19" s="133"/>
      <c r="K19" s="151"/>
      <c r="L19" s="132"/>
      <c r="M19" s="133"/>
      <c r="N19" s="134"/>
      <c r="O19"/>
      <c r="P19"/>
      <c r="Q19" s="130">
        <f>Eingabe!$A$22</f>
        <v>0</v>
      </c>
      <c r="R19" s="131">
        <f>Eingabe!$B$22</f>
        <v>0</v>
      </c>
      <c r="S19" s="131" t="str">
        <f>Eingabe!$B$18</f>
        <v>NMS der Franziskanerinnen VB</v>
      </c>
      <c r="T19"/>
      <c r="U19"/>
      <c r="V19"/>
      <c r="W19"/>
    </row>
    <row r="20" spans="1:23" s="129" customFormat="1" ht="16.5" customHeight="1">
      <c r="A20" s="246"/>
      <c r="B20" s="182">
        <v>3</v>
      </c>
      <c r="C20" s="183"/>
      <c r="D20" s="184"/>
      <c r="E20" s="184"/>
      <c r="F20" s="150" t="s">
        <v>119</v>
      </c>
      <c r="G20" s="133"/>
      <c r="H20" s="151"/>
      <c r="I20" s="150"/>
      <c r="J20" s="133"/>
      <c r="K20" s="151"/>
      <c r="L20" s="132"/>
      <c r="M20" s="133"/>
      <c r="N20" s="134"/>
      <c r="O20"/>
      <c r="P20"/>
      <c r="Q20" s="130">
        <f>Eingabe!$A$23</f>
        <v>0</v>
      </c>
      <c r="R20" s="131">
        <f>Eingabe!$B$23</f>
        <v>0</v>
      </c>
      <c r="S20" s="131" t="str">
        <f>Eingabe!$B$18</f>
        <v>NMS der Franziskanerinnen VB</v>
      </c>
      <c r="T20"/>
      <c r="U20"/>
      <c r="V20"/>
      <c r="W20"/>
    </row>
    <row r="21" spans="1:23" s="129" customFormat="1" ht="16.5" customHeight="1">
      <c r="A21" s="246"/>
      <c r="B21" s="182">
        <v>4</v>
      </c>
      <c r="C21" s="185"/>
      <c r="D21" s="131"/>
      <c r="E21" s="131"/>
      <c r="F21" s="147" t="s">
        <v>119</v>
      </c>
      <c r="G21" s="148"/>
      <c r="H21" s="149"/>
      <c r="I21" s="147"/>
      <c r="J21" s="148"/>
      <c r="K21" s="149"/>
      <c r="L21" s="172"/>
      <c r="M21" s="148"/>
      <c r="N21" s="173"/>
      <c r="O21"/>
      <c r="P21"/>
      <c r="Q21" s="130">
        <f>Eingabe!$A$27</f>
        <v>85</v>
      </c>
      <c r="R21" s="131" t="str">
        <f>Eingabe!$B$27</f>
        <v>Rosas Jacopo</v>
      </c>
      <c r="S21" s="131" t="str">
        <f>Eingabe!$B$26</f>
        <v>NMS Timelkam</v>
      </c>
      <c r="T21"/>
      <c r="U21"/>
      <c r="V21"/>
      <c r="W21"/>
    </row>
    <row r="22" spans="1:23" s="129" customFormat="1" ht="16.5" customHeight="1">
      <c r="A22" s="246"/>
      <c r="B22" s="180">
        <v>5</v>
      </c>
      <c r="C22" s="183"/>
      <c r="D22" s="131"/>
      <c r="E22" s="131"/>
      <c r="F22" s="150" t="s">
        <v>119</v>
      </c>
      <c r="G22" s="133"/>
      <c r="H22" s="151"/>
      <c r="I22" s="150"/>
      <c r="J22" s="133"/>
      <c r="K22" s="151"/>
      <c r="L22" s="132"/>
      <c r="M22" s="133"/>
      <c r="N22" s="134"/>
      <c r="O22"/>
      <c r="P22"/>
      <c r="Q22" s="130">
        <f>Eingabe!$A$28</f>
        <v>86</v>
      </c>
      <c r="R22" s="131" t="str">
        <f>Eingabe!$B$28</f>
        <v>Rosas Andrea</v>
      </c>
      <c r="S22" s="131" t="str">
        <f>Eingabe!$B$26</f>
        <v>NMS Timelkam</v>
      </c>
      <c r="T22"/>
      <c r="U22"/>
      <c r="V22"/>
      <c r="W22"/>
    </row>
    <row r="23" spans="1:23" s="129" customFormat="1" ht="16.5" customHeight="1" thickBot="1">
      <c r="A23" s="247"/>
      <c r="B23" s="186">
        <v>6</v>
      </c>
      <c r="C23" s="225"/>
      <c r="D23" s="136"/>
      <c r="E23" s="136"/>
      <c r="F23" s="187" t="s">
        <v>119</v>
      </c>
      <c r="G23" s="188"/>
      <c r="H23" s="189"/>
      <c r="I23" s="187"/>
      <c r="J23" s="188"/>
      <c r="K23" s="189"/>
      <c r="L23" s="190"/>
      <c r="M23" s="188"/>
      <c r="N23" s="191"/>
      <c r="O23"/>
      <c r="P23"/>
      <c r="Q23" s="130">
        <f>Eingabe!$A$29</f>
        <v>87</v>
      </c>
      <c r="R23" s="131" t="str">
        <f>Eingabe!$B$29</f>
        <v>Brandt Michael</v>
      </c>
      <c r="S23" s="131" t="str">
        <f>Eingabe!$B$26</f>
        <v>NMS Timelkam</v>
      </c>
      <c r="T23"/>
      <c r="U23"/>
      <c r="V23"/>
      <c r="W23"/>
    </row>
    <row r="24" spans="1:23" s="129" customFormat="1" ht="16.5" customHeight="1">
      <c r="A24" s="245" t="s">
        <v>126</v>
      </c>
      <c r="B24" s="198">
        <v>1</v>
      </c>
      <c r="C24" s="181"/>
      <c r="D24" s="125"/>
      <c r="E24" s="125"/>
      <c r="F24" s="199" t="s">
        <v>119</v>
      </c>
      <c r="G24" s="127"/>
      <c r="H24" s="200"/>
      <c r="I24" s="199"/>
      <c r="J24" s="127"/>
      <c r="K24" s="200"/>
      <c r="L24" s="126"/>
      <c r="M24" s="127"/>
      <c r="N24" s="128"/>
      <c r="O24"/>
      <c r="P24"/>
      <c r="Q24" s="130">
        <f>Eingabe!$A$30</f>
        <v>88</v>
      </c>
      <c r="R24" s="131" t="str">
        <f>Eingabe!$B$30</f>
        <v>Leitenmair Thomas</v>
      </c>
      <c r="S24" s="131" t="str">
        <f>Eingabe!$B$26</f>
        <v>NMS Timelkam</v>
      </c>
      <c r="T24"/>
      <c r="U24"/>
      <c r="V24"/>
      <c r="W24"/>
    </row>
    <row r="25" spans="1:23" s="129" customFormat="1" ht="16.5" customHeight="1">
      <c r="A25" s="246"/>
      <c r="B25" s="180">
        <v>2</v>
      </c>
      <c r="C25" s="183"/>
      <c r="D25" s="184"/>
      <c r="E25" s="131"/>
      <c r="F25" s="150" t="s">
        <v>119</v>
      </c>
      <c r="G25" s="133"/>
      <c r="H25" s="151"/>
      <c r="I25" s="150"/>
      <c r="J25" s="133"/>
      <c r="K25" s="151"/>
      <c r="L25" s="132"/>
      <c r="M25" s="133"/>
      <c r="N25" s="134"/>
      <c r="O25"/>
      <c r="P25"/>
      <c r="Q25" s="130">
        <f>Eingabe!$A$31</f>
        <v>89</v>
      </c>
      <c r="R25" s="131" t="str">
        <f>Eingabe!$B$31</f>
        <v>Forstinger Fabian</v>
      </c>
      <c r="S25" s="131" t="str">
        <f>Eingabe!$B$26</f>
        <v>NMS Timelkam</v>
      </c>
      <c r="T25"/>
      <c r="U25"/>
      <c r="V25"/>
      <c r="W25"/>
    </row>
    <row r="26" spans="1:23" s="129" customFormat="1" ht="16.5" customHeight="1">
      <c r="A26" s="246"/>
      <c r="B26" s="182">
        <v>3</v>
      </c>
      <c r="C26" s="183"/>
      <c r="D26" s="184"/>
      <c r="E26" s="184"/>
      <c r="F26" s="150" t="s">
        <v>119</v>
      </c>
      <c r="G26" s="133"/>
      <c r="H26" s="151"/>
      <c r="I26" s="150"/>
      <c r="J26" s="133"/>
      <c r="K26" s="151"/>
      <c r="L26" s="132"/>
      <c r="M26" s="133"/>
      <c r="N26" s="134"/>
      <c r="O26"/>
      <c r="P26"/>
      <c r="Q26" s="130">
        <f>Eingabe!$A$35</f>
        <v>0</v>
      </c>
      <c r="R26" s="131">
        <f>Eingabe!$B$35</f>
        <v>0</v>
      </c>
      <c r="S26" s="131" t="str">
        <f>Eingabe!$B$34</f>
        <v>NMS Seewalchen</v>
      </c>
      <c r="T26"/>
      <c r="U26"/>
      <c r="V26"/>
      <c r="W26"/>
    </row>
    <row r="27" spans="1:23" s="129" customFormat="1" ht="16.5" customHeight="1">
      <c r="A27" s="246"/>
      <c r="B27" s="182">
        <v>4</v>
      </c>
      <c r="C27" s="185"/>
      <c r="D27" s="131"/>
      <c r="E27" s="131"/>
      <c r="F27" s="150" t="s">
        <v>119</v>
      </c>
      <c r="G27" s="133"/>
      <c r="H27" s="151"/>
      <c r="I27" s="150"/>
      <c r="J27" s="133"/>
      <c r="K27" s="151"/>
      <c r="L27" s="132"/>
      <c r="M27" s="133"/>
      <c r="N27" s="134"/>
      <c r="O27"/>
      <c r="P27"/>
      <c r="Q27" s="130">
        <f>Eingabe!$A$36</f>
        <v>0</v>
      </c>
      <c r="R27" s="131">
        <f>Eingabe!$B$36</f>
        <v>0</v>
      </c>
      <c r="S27" s="131" t="str">
        <f>Eingabe!$B$34</f>
        <v>NMS Seewalchen</v>
      </c>
      <c r="T27"/>
      <c r="U27"/>
      <c r="V27"/>
      <c r="W27"/>
    </row>
    <row r="28" spans="1:23" s="129" customFormat="1" ht="16.5" customHeight="1">
      <c r="A28" s="246"/>
      <c r="B28" s="180">
        <v>5</v>
      </c>
      <c r="C28" s="183"/>
      <c r="D28" s="131"/>
      <c r="E28" s="184"/>
      <c r="F28" s="150" t="s">
        <v>119</v>
      </c>
      <c r="G28" s="133"/>
      <c r="H28" s="151"/>
      <c r="I28" s="150"/>
      <c r="J28" s="133"/>
      <c r="K28" s="151"/>
      <c r="L28" s="132"/>
      <c r="M28" s="133"/>
      <c r="N28" s="134"/>
      <c r="O28"/>
      <c r="P28"/>
      <c r="Q28" s="130">
        <f>Eingabe!$A$37</f>
        <v>0</v>
      </c>
      <c r="R28" s="131">
        <f>Eingabe!$B$37</f>
        <v>0</v>
      </c>
      <c r="S28" s="131" t="str">
        <f>Eingabe!$B$34</f>
        <v>NMS Seewalchen</v>
      </c>
      <c r="T28"/>
      <c r="U28"/>
      <c r="V28"/>
      <c r="W28"/>
    </row>
    <row r="29" spans="1:23" s="129" customFormat="1" ht="16.5" customHeight="1" thickBot="1">
      <c r="A29" s="246"/>
      <c r="B29" s="201">
        <v>6</v>
      </c>
      <c r="C29" s="228"/>
      <c r="D29" s="229"/>
      <c r="E29" s="227"/>
      <c r="F29" s="230" t="s">
        <v>119</v>
      </c>
      <c r="G29" s="231"/>
      <c r="H29" s="232"/>
      <c r="I29" s="230"/>
      <c r="J29" s="231"/>
      <c r="K29" s="232"/>
      <c r="L29" s="233"/>
      <c r="M29" s="231"/>
      <c r="N29" s="234"/>
      <c r="O29"/>
      <c r="P29"/>
      <c r="Q29" s="130">
        <f>Eingabe!$A$38</f>
        <v>0</v>
      </c>
      <c r="R29" s="131">
        <f>Eingabe!$B$38</f>
        <v>0</v>
      </c>
      <c r="S29" s="131" t="str">
        <f>Eingabe!$B$34</f>
        <v>NMS Seewalchen</v>
      </c>
      <c r="T29"/>
      <c r="U29"/>
      <c r="V29"/>
      <c r="W29"/>
    </row>
    <row r="30" spans="1:23" s="129" customFormat="1" ht="16.5" customHeight="1">
      <c r="A30" s="245" t="s">
        <v>127</v>
      </c>
      <c r="B30" s="198">
        <v>1</v>
      </c>
      <c r="C30" s="181"/>
      <c r="D30" s="125"/>
      <c r="E30" s="125"/>
      <c r="F30" s="199" t="s">
        <v>119</v>
      </c>
      <c r="G30" s="127"/>
      <c r="H30" s="200"/>
      <c r="I30" s="199"/>
      <c r="J30" s="127"/>
      <c r="K30" s="200"/>
      <c r="L30" s="126"/>
      <c r="M30" s="127"/>
      <c r="N30" s="128"/>
      <c r="O30"/>
      <c r="P30"/>
      <c r="Q30" s="130">
        <f>Eingabe!$A$39</f>
        <v>0</v>
      </c>
      <c r="R30" s="131">
        <f>Eingabe!$B$39</f>
        <v>0</v>
      </c>
      <c r="S30" s="131" t="str">
        <f>Eingabe!$B$34</f>
        <v>NMS Seewalchen</v>
      </c>
      <c r="T30"/>
      <c r="U30"/>
      <c r="V30"/>
      <c r="W30"/>
    </row>
    <row r="31" spans="1:23" s="129" customFormat="1" ht="16.5" customHeight="1">
      <c r="A31" s="246"/>
      <c r="B31" s="182">
        <v>2</v>
      </c>
      <c r="C31" s="183"/>
      <c r="D31" s="184"/>
      <c r="E31" s="131"/>
      <c r="F31" s="150" t="s">
        <v>119</v>
      </c>
      <c r="G31" s="133"/>
      <c r="H31" s="151"/>
      <c r="I31" s="150"/>
      <c r="J31" s="133"/>
      <c r="K31" s="151"/>
      <c r="L31" s="132"/>
      <c r="M31" s="133"/>
      <c r="N31" s="134"/>
      <c r="O31"/>
      <c r="P31"/>
      <c r="Q31" s="130">
        <f>Eingabe!$A$43</f>
        <v>120</v>
      </c>
      <c r="R31" s="131" t="str">
        <f>Eingabe!$B$43</f>
        <v>Stallinger Noah</v>
      </c>
      <c r="S31" s="131" t="str">
        <f>Eingabe!$B$42</f>
        <v>NMS Schörfling</v>
      </c>
      <c r="T31"/>
      <c r="U31"/>
      <c r="V31"/>
      <c r="W31"/>
    </row>
    <row r="32" spans="1:23" s="129" customFormat="1" ht="16.5" customHeight="1">
      <c r="A32" s="246"/>
      <c r="B32" s="182">
        <v>3</v>
      </c>
      <c r="C32" s="183"/>
      <c r="D32" s="184"/>
      <c r="E32" s="184"/>
      <c r="F32" s="147" t="s">
        <v>119</v>
      </c>
      <c r="G32" s="148"/>
      <c r="H32" s="149"/>
      <c r="I32" s="147"/>
      <c r="J32" s="148"/>
      <c r="K32" s="149"/>
      <c r="L32" s="172"/>
      <c r="M32" s="148"/>
      <c r="N32" s="173"/>
      <c r="O32"/>
      <c r="P32"/>
      <c r="Q32" s="130">
        <f>Eingabe!$A$44</f>
        <v>121</v>
      </c>
      <c r="R32" s="131" t="str">
        <f>Eingabe!$B$44</f>
        <v>Bauer Michael</v>
      </c>
      <c r="S32" s="131" t="str">
        <f>Eingabe!$B$42</f>
        <v>NMS Schörfling</v>
      </c>
      <c r="T32"/>
      <c r="U32"/>
      <c r="V32"/>
      <c r="W32"/>
    </row>
    <row r="33" spans="1:23" s="129" customFormat="1" ht="16.5" customHeight="1">
      <c r="A33" s="246"/>
      <c r="B33" s="180">
        <v>4</v>
      </c>
      <c r="C33" s="185"/>
      <c r="D33" s="131"/>
      <c r="E33" s="131"/>
      <c r="F33" s="150" t="s">
        <v>119</v>
      </c>
      <c r="G33" s="133"/>
      <c r="H33" s="151"/>
      <c r="I33" s="150"/>
      <c r="J33" s="133"/>
      <c r="K33" s="151"/>
      <c r="L33" s="132"/>
      <c r="M33" s="133"/>
      <c r="N33" s="134"/>
      <c r="O33"/>
      <c r="P33"/>
      <c r="Q33" s="130">
        <f>Eingabe!$A$45</f>
        <v>122</v>
      </c>
      <c r="R33" s="131" t="str">
        <f>Eingabe!$B$45</f>
        <v>Lindenbauer Thomas</v>
      </c>
      <c r="S33" s="131" t="str">
        <f>Eingabe!$B$42</f>
        <v>NMS Schörfling</v>
      </c>
      <c r="T33"/>
      <c r="U33"/>
      <c r="V33"/>
      <c r="W33"/>
    </row>
    <row r="34" spans="1:23" s="129" customFormat="1" ht="16.5" customHeight="1">
      <c r="A34" s="246"/>
      <c r="B34" s="182">
        <v>5</v>
      </c>
      <c r="C34" s="183"/>
      <c r="D34" s="131"/>
      <c r="E34" s="184"/>
      <c r="F34" s="150" t="s">
        <v>119</v>
      </c>
      <c r="G34" s="133"/>
      <c r="H34" s="151"/>
      <c r="I34" s="150"/>
      <c r="J34" s="133"/>
      <c r="K34" s="151"/>
      <c r="L34" s="132"/>
      <c r="M34" s="133"/>
      <c r="N34" s="134"/>
      <c r="O34"/>
      <c r="P34"/>
      <c r="Q34" s="130">
        <f>Eingabe!$A$46</f>
        <v>123</v>
      </c>
      <c r="R34" s="131" t="str">
        <f>Eingabe!$B$46</f>
        <v>Eberl Kai</v>
      </c>
      <c r="S34" s="131" t="str">
        <f>Eingabe!$B$42</f>
        <v>NMS Schörfling</v>
      </c>
      <c r="T34"/>
      <c r="U34"/>
      <c r="V34"/>
      <c r="W34"/>
    </row>
    <row r="35" spans="1:23" s="129" customFormat="1" ht="16.5" customHeight="1" thickBot="1">
      <c r="A35" s="247"/>
      <c r="B35" s="186">
        <v>6</v>
      </c>
      <c r="C35" s="225"/>
      <c r="D35" s="136"/>
      <c r="E35" s="136"/>
      <c r="F35" s="187" t="s">
        <v>119</v>
      </c>
      <c r="G35" s="188"/>
      <c r="H35" s="189"/>
      <c r="I35" s="187"/>
      <c r="J35" s="188"/>
      <c r="K35" s="189"/>
      <c r="L35" s="190"/>
      <c r="M35" s="188"/>
      <c r="N35" s="191"/>
      <c r="O35"/>
      <c r="P35"/>
      <c r="Q35" s="130">
        <f>Eingabe!$A$47</f>
        <v>124</v>
      </c>
      <c r="R35" s="131" t="str">
        <f>Eingabe!$B$47</f>
        <v>Föttinger Moritz</v>
      </c>
      <c r="S35" s="131" t="str">
        <f>Eingabe!$B$42</f>
        <v>NMS Schörfling</v>
      </c>
      <c r="T35"/>
      <c r="U35"/>
      <c r="V35"/>
      <c r="W35"/>
    </row>
    <row r="36" spans="1:23" s="129" customFormat="1" ht="16.5" customHeight="1">
      <c r="A36" s="245" t="s">
        <v>128</v>
      </c>
      <c r="B36" s="198">
        <v>1</v>
      </c>
      <c r="C36" s="181"/>
      <c r="D36" s="125"/>
      <c r="E36" s="125"/>
      <c r="F36" s="199" t="s">
        <v>119</v>
      </c>
      <c r="G36" s="127"/>
      <c r="H36" s="200"/>
      <c r="I36" s="199"/>
      <c r="J36" s="127"/>
      <c r="K36" s="200"/>
      <c r="L36" s="126"/>
      <c r="M36" s="127"/>
      <c r="N36" s="128"/>
      <c r="O36"/>
      <c r="P36"/>
      <c r="Q36" s="130">
        <f>Eingabe!$A$51</f>
        <v>147</v>
      </c>
      <c r="R36" s="131" t="str">
        <f>Eingabe!$B$51</f>
        <v>Ebner Marcel</v>
      </c>
      <c r="S36" s="131" t="str">
        <f>Eingabe!$B$50</f>
        <v>NSMS Wolfsegg</v>
      </c>
      <c r="T36"/>
      <c r="U36"/>
      <c r="V36"/>
      <c r="W36"/>
    </row>
    <row r="37" spans="1:23" s="129" customFormat="1" ht="16.5" customHeight="1">
      <c r="A37" s="246"/>
      <c r="B37" s="182">
        <v>2</v>
      </c>
      <c r="C37" s="183"/>
      <c r="D37" s="184"/>
      <c r="E37" s="184"/>
      <c r="F37" s="150" t="s">
        <v>119</v>
      </c>
      <c r="G37" s="133"/>
      <c r="H37" s="151"/>
      <c r="I37" s="150"/>
      <c r="J37" s="133"/>
      <c r="K37" s="151"/>
      <c r="L37" s="132"/>
      <c r="M37" s="133"/>
      <c r="N37" s="134"/>
      <c r="O37"/>
      <c r="P37"/>
      <c r="Q37" s="130">
        <f>Eingabe!$A$52</f>
        <v>148</v>
      </c>
      <c r="R37" s="131" t="str">
        <f>Eingabe!$B$52</f>
        <v>Söser Clemens</v>
      </c>
      <c r="S37" s="131" t="str">
        <f>Eingabe!$B$50</f>
        <v>NSMS Wolfsegg</v>
      </c>
      <c r="T37"/>
      <c r="U37"/>
      <c r="V37"/>
      <c r="W37"/>
    </row>
    <row r="38" spans="1:23" s="129" customFormat="1" ht="16.5" customHeight="1">
      <c r="A38" s="246"/>
      <c r="B38" s="182">
        <v>3</v>
      </c>
      <c r="C38" s="183"/>
      <c r="D38" s="184"/>
      <c r="E38" s="184"/>
      <c r="F38" s="150" t="s">
        <v>119</v>
      </c>
      <c r="G38" s="133"/>
      <c r="H38" s="151"/>
      <c r="I38" s="150"/>
      <c r="J38" s="133"/>
      <c r="K38" s="151"/>
      <c r="L38" s="132"/>
      <c r="M38" s="133"/>
      <c r="N38" s="134"/>
      <c r="O38"/>
      <c r="P38"/>
      <c r="Q38" s="130">
        <f>Eingabe!$A$53</f>
        <v>149</v>
      </c>
      <c r="R38" s="131" t="str">
        <f>Eingabe!$B$53</f>
        <v>Kastner Philipp</v>
      </c>
      <c r="S38" s="131" t="str">
        <f>Eingabe!$B$50</f>
        <v>NSMS Wolfsegg</v>
      </c>
      <c r="T38"/>
      <c r="U38"/>
      <c r="V38"/>
      <c r="W38"/>
    </row>
    <row r="39" spans="1:23" s="129" customFormat="1" ht="16.5" customHeight="1">
      <c r="A39" s="246"/>
      <c r="B39" s="182">
        <v>4</v>
      </c>
      <c r="C39" s="183"/>
      <c r="D39" s="184"/>
      <c r="E39" s="184"/>
      <c r="F39" s="150" t="s">
        <v>119</v>
      </c>
      <c r="G39" s="133"/>
      <c r="H39" s="151"/>
      <c r="I39" s="150"/>
      <c r="J39" s="133"/>
      <c r="K39" s="151"/>
      <c r="L39" s="132"/>
      <c r="M39" s="133"/>
      <c r="N39" s="134"/>
      <c r="O39"/>
      <c r="P39"/>
      <c r="Q39" s="130">
        <f>Eingabe!$A$54</f>
        <v>150</v>
      </c>
      <c r="R39" s="131" t="str">
        <f>Eingabe!$B$54</f>
        <v>Holzinger Felix</v>
      </c>
      <c r="S39" s="131" t="str">
        <f>Eingabe!$B$50</f>
        <v>NSMS Wolfsegg</v>
      </c>
      <c r="T39"/>
      <c r="U39"/>
      <c r="V39"/>
      <c r="W39"/>
    </row>
    <row r="40" spans="1:23" s="129" customFormat="1" ht="16.5" customHeight="1">
      <c r="A40" s="246"/>
      <c r="B40" s="182">
        <v>5</v>
      </c>
      <c r="C40" s="185"/>
      <c r="D40" s="131"/>
      <c r="E40" s="131"/>
      <c r="F40" s="147" t="s">
        <v>119</v>
      </c>
      <c r="G40" s="148"/>
      <c r="H40" s="149"/>
      <c r="I40" s="147"/>
      <c r="J40" s="148"/>
      <c r="K40" s="149"/>
      <c r="L40" s="172"/>
      <c r="M40" s="148"/>
      <c r="N40" s="173"/>
      <c r="O40"/>
      <c r="P40"/>
      <c r="Q40" s="130">
        <f>Eingabe!$A$55</f>
        <v>151</v>
      </c>
      <c r="R40" s="131" t="str">
        <f>Eingabe!$B$55</f>
        <v>Voglhuber Simon</v>
      </c>
      <c r="S40" s="131" t="str">
        <f>Eingabe!$B$50</f>
        <v>NSMS Wolfsegg</v>
      </c>
      <c r="T40"/>
      <c r="U40"/>
      <c r="V40"/>
      <c r="W40"/>
    </row>
    <row r="41" spans="1:23" s="129" customFormat="1" ht="16.5" customHeight="1" thickBot="1">
      <c r="A41" s="247"/>
      <c r="B41" s="186">
        <v>6</v>
      </c>
      <c r="C41" s="225"/>
      <c r="D41" s="226"/>
      <c r="E41" s="226"/>
      <c r="F41" s="187" t="s">
        <v>119</v>
      </c>
      <c r="G41" s="188"/>
      <c r="H41" s="189"/>
      <c r="I41" s="187"/>
      <c r="J41" s="188"/>
      <c r="K41" s="189"/>
      <c r="L41" s="190"/>
      <c r="M41" s="188"/>
      <c r="N41" s="191"/>
      <c r="O41"/>
      <c r="P41"/>
      <c r="Q41" s="130">
        <f>Eingabe!$A$59</f>
        <v>179</v>
      </c>
      <c r="R41" s="131" t="str">
        <f>Eingabe!$B$59</f>
        <v>Schiller Moritz</v>
      </c>
      <c r="S41" s="131" t="str">
        <f>Eingabe!$B$58</f>
        <v>NMS Regau</v>
      </c>
      <c r="T41"/>
      <c r="U41"/>
      <c r="V41"/>
      <c r="W41"/>
    </row>
    <row r="42" spans="1:23" s="129" customFormat="1" ht="16.5" customHeight="1">
      <c r="A42" s="245" t="s">
        <v>129</v>
      </c>
      <c r="B42" s="198">
        <v>1</v>
      </c>
      <c r="C42" s="181"/>
      <c r="D42" s="125"/>
      <c r="E42" s="125"/>
      <c r="F42" s="199" t="s">
        <v>119</v>
      </c>
      <c r="G42" s="127"/>
      <c r="H42" s="200"/>
      <c r="I42" s="199"/>
      <c r="J42" s="127"/>
      <c r="K42" s="200"/>
      <c r="L42" s="126"/>
      <c r="M42" s="127"/>
      <c r="N42" s="128"/>
      <c r="O42"/>
      <c r="P42"/>
      <c r="Q42" s="130">
        <f>Eingabe!$A$60</f>
        <v>180</v>
      </c>
      <c r="R42" s="131" t="str">
        <f>Eingabe!$B$60</f>
        <v>Trawöger Lukas</v>
      </c>
      <c r="S42" s="131" t="str">
        <f>Eingabe!$B$58</f>
        <v>NMS Regau</v>
      </c>
      <c r="T42"/>
      <c r="U42"/>
      <c r="V42"/>
      <c r="W42"/>
    </row>
    <row r="43" spans="1:23" s="129" customFormat="1" ht="16.5" customHeight="1">
      <c r="A43" s="246"/>
      <c r="B43" s="182">
        <v>2</v>
      </c>
      <c r="C43" s="183"/>
      <c r="D43" s="184"/>
      <c r="E43" s="184"/>
      <c r="F43" s="150" t="s">
        <v>119</v>
      </c>
      <c r="G43" s="133"/>
      <c r="H43" s="151"/>
      <c r="I43" s="150"/>
      <c r="J43" s="133"/>
      <c r="K43" s="151"/>
      <c r="L43" s="132"/>
      <c r="M43" s="133"/>
      <c r="N43" s="134"/>
      <c r="O43"/>
      <c r="P43"/>
      <c r="Q43" s="130">
        <f>Eingabe!$A$61</f>
        <v>181</v>
      </c>
      <c r="R43" s="131" t="str">
        <f>Eingabe!$B$61</f>
        <v>Pammer Manuel</v>
      </c>
      <c r="S43" s="131" t="str">
        <f>Eingabe!$B$58</f>
        <v>NMS Regau</v>
      </c>
      <c r="T43"/>
      <c r="U43"/>
      <c r="V43"/>
      <c r="W43"/>
    </row>
    <row r="44" spans="1:23" s="129" customFormat="1" ht="16.5" customHeight="1">
      <c r="A44" s="246"/>
      <c r="B44" s="182">
        <v>3</v>
      </c>
      <c r="C44" s="183"/>
      <c r="D44" s="184"/>
      <c r="E44" s="184"/>
      <c r="F44" s="150" t="s">
        <v>119</v>
      </c>
      <c r="G44" s="133"/>
      <c r="H44" s="151"/>
      <c r="I44" s="150"/>
      <c r="J44" s="133"/>
      <c r="K44" s="151"/>
      <c r="L44" s="132"/>
      <c r="M44" s="133"/>
      <c r="N44" s="134"/>
      <c r="O44"/>
      <c r="P44"/>
      <c r="Q44" s="130">
        <f>Eingabe!$A$62</f>
        <v>182</v>
      </c>
      <c r="R44" s="131" t="str">
        <f>Eingabe!$B$62</f>
        <v>Schmid Andreas</v>
      </c>
      <c r="S44" s="131" t="str">
        <f>Eingabe!$B$58</f>
        <v>NMS Regau</v>
      </c>
      <c r="T44"/>
      <c r="U44"/>
      <c r="V44"/>
      <c r="W44"/>
    </row>
    <row r="45" spans="1:23" s="129" customFormat="1" ht="16.5" customHeight="1">
      <c r="A45" s="246"/>
      <c r="B45" s="182">
        <v>4</v>
      </c>
      <c r="C45" s="183"/>
      <c r="D45" s="184"/>
      <c r="E45" s="184"/>
      <c r="F45" s="147" t="s">
        <v>119</v>
      </c>
      <c r="G45" s="148"/>
      <c r="H45" s="149"/>
      <c r="I45" s="147"/>
      <c r="J45" s="148"/>
      <c r="K45" s="149"/>
      <c r="L45" s="172"/>
      <c r="M45" s="148"/>
      <c r="N45" s="173"/>
      <c r="O45"/>
      <c r="P45"/>
      <c r="Q45" s="130">
        <f>Eingabe!$A$63</f>
        <v>183</v>
      </c>
      <c r="R45" s="131" t="str">
        <f>Eingabe!$B$63</f>
        <v>Fischer Fabian</v>
      </c>
      <c r="S45" s="131" t="str">
        <f>Eingabe!$B$58</f>
        <v>NMS Regau</v>
      </c>
      <c r="T45"/>
      <c r="U45"/>
      <c r="V45"/>
      <c r="W45"/>
    </row>
    <row r="46" spans="1:23" s="129" customFormat="1" ht="16.5" customHeight="1">
      <c r="A46" s="246"/>
      <c r="B46" s="180">
        <v>5</v>
      </c>
      <c r="C46" s="185"/>
      <c r="D46" s="131"/>
      <c r="E46" s="131"/>
      <c r="F46" s="150" t="s">
        <v>119</v>
      </c>
      <c r="G46" s="133"/>
      <c r="H46" s="151"/>
      <c r="I46" s="150"/>
      <c r="J46" s="133"/>
      <c r="K46" s="151"/>
      <c r="L46" s="132"/>
      <c r="M46" s="133"/>
      <c r="N46" s="134"/>
      <c r="O46"/>
      <c r="P46"/>
      <c r="Q46" s="130">
        <f>Eingabe!$A$67</f>
        <v>211</v>
      </c>
      <c r="R46" s="131" t="str">
        <f>Eingabe!$B$67</f>
        <v>Moosleitner Thomas</v>
      </c>
      <c r="S46" s="131" t="str">
        <f>Eingabe!$B$66</f>
        <v>NMS Frankenburg</v>
      </c>
      <c r="T46"/>
      <c r="U46"/>
      <c r="V46"/>
      <c r="W46"/>
    </row>
    <row r="47" spans="1:23" s="129" customFormat="1" ht="16.5" customHeight="1" thickBot="1">
      <c r="A47" s="247"/>
      <c r="B47" s="224">
        <v>6</v>
      </c>
      <c r="C47" s="225"/>
      <c r="D47" s="226"/>
      <c r="E47" s="226"/>
      <c r="F47" s="187" t="s">
        <v>119</v>
      </c>
      <c r="G47" s="188"/>
      <c r="H47" s="189"/>
      <c r="I47" s="187"/>
      <c r="J47" s="188"/>
      <c r="K47" s="189"/>
      <c r="L47" s="190"/>
      <c r="M47" s="188"/>
      <c r="N47" s="191"/>
      <c r="O47"/>
      <c r="P47"/>
      <c r="Q47" s="130">
        <f>Eingabe!$A$68</f>
        <v>212</v>
      </c>
      <c r="R47" s="131" t="str">
        <f>Eingabe!$B$68</f>
        <v>Gabric Marko</v>
      </c>
      <c r="S47" s="131" t="str">
        <f>Eingabe!$B$66</f>
        <v>NMS Frankenburg</v>
      </c>
      <c r="T47"/>
      <c r="U47"/>
      <c r="V47"/>
      <c r="W47"/>
    </row>
    <row r="48" spans="1:23" s="129" customFormat="1" ht="16.5" customHeight="1">
      <c r="A48" s="245" t="s">
        <v>130</v>
      </c>
      <c r="B48" s="198">
        <v>1</v>
      </c>
      <c r="C48" s="124"/>
      <c r="D48" s="125"/>
      <c r="E48" s="125"/>
      <c r="F48" s="199" t="s">
        <v>119</v>
      </c>
      <c r="G48" s="127"/>
      <c r="H48" s="200"/>
      <c r="I48" s="199"/>
      <c r="J48" s="127"/>
      <c r="K48" s="200"/>
      <c r="L48" s="126"/>
      <c r="M48" s="127"/>
      <c r="N48" s="128"/>
      <c r="O48"/>
      <c r="P48"/>
      <c r="Q48" s="130">
        <f>Eingabe!$A$69</f>
        <v>213</v>
      </c>
      <c r="R48" s="131" t="str">
        <f>Eingabe!$B$69</f>
        <v>Pirklbauer Matthias</v>
      </c>
      <c r="S48" s="131" t="str">
        <f>Eingabe!$B$66</f>
        <v>NMS Frankenburg</v>
      </c>
      <c r="T48"/>
      <c r="U48"/>
      <c r="V48"/>
      <c r="W48"/>
    </row>
    <row r="49" spans="1:23" s="129" customFormat="1" ht="16.5" customHeight="1">
      <c r="A49" s="246"/>
      <c r="B49" s="182">
        <v>2</v>
      </c>
      <c r="C49" s="183"/>
      <c r="D49" s="184"/>
      <c r="E49" s="184"/>
      <c r="F49" s="147" t="s">
        <v>119</v>
      </c>
      <c r="G49" s="148"/>
      <c r="H49" s="149"/>
      <c r="I49" s="147"/>
      <c r="J49" s="148"/>
      <c r="K49" s="149"/>
      <c r="L49" s="172"/>
      <c r="M49" s="148"/>
      <c r="N49" s="173"/>
      <c r="O49"/>
      <c r="P49"/>
      <c r="Q49" s="130">
        <f>Eingabe!$A$70</f>
        <v>214</v>
      </c>
      <c r="R49" s="131" t="str">
        <f>Eingabe!$B$70</f>
        <v>Rupp Elias</v>
      </c>
      <c r="S49" s="131" t="str">
        <f>Eingabe!$B$66</f>
        <v>NMS Frankenburg</v>
      </c>
      <c r="T49"/>
      <c r="U49"/>
      <c r="V49"/>
      <c r="W49"/>
    </row>
    <row r="50" spans="1:23" s="129" customFormat="1" ht="16.5" customHeight="1">
      <c r="A50" s="246"/>
      <c r="B50" s="180">
        <v>3</v>
      </c>
      <c r="C50" s="183"/>
      <c r="D50" s="184"/>
      <c r="E50" s="184"/>
      <c r="F50" s="150" t="s">
        <v>119</v>
      </c>
      <c r="G50" s="133"/>
      <c r="H50" s="151"/>
      <c r="I50" s="150"/>
      <c r="J50" s="133"/>
      <c r="K50" s="151"/>
      <c r="L50" s="132"/>
      <c r="M50" s="133"/>
      <c r="N50" s="134"/>
      <c r="O50"/>
      <c r="P50"/>
      <c r="Q50" s="130">
        <f>Eingabe!$A$71</f>
        <v>215</v>
      </c>
      <c r="R50" s="131" t="str">
        <f>Eingabe!$B$71</f>
        <v>Kriechbaum Sascha</v>
      </c>
      <c r="S50" s="131" t="str">
        <f>Eingabe!$B$66</f>
        <v>NMS Frankenburg</v>
      </c>
      <c r="T50"/>
      <c r="U50"/>
      <c r="V50"/>
      <c r="W50"/>
    </row>
    <row r="51" spans="1:23" s="129" customFormat="1" ht="16.5" customHeight="1">
      <c r="A51" s="246"/>
      <c r="B51" s="182">
        <v>4</v>
      </c>
      <c r="C51" s="185"/>
      <c r="D51" s="184"/>
      <c r="E51" s="184"/>
      <c r="F51" s="150" t="s">
        <v>119</v>
      </c>
      <c r="G51" s="133"/>
      <c r="H51" s="151"/>
      <c r="I51" s="150"/>
      <c r="J51" s="133"/>
      <c r="K51" s="151"/>
      <c r="L51" s="132"/>
      <c r="M51" s="133"/>
      <c r="N51" s="134"/>
      <c r="O51"/>
      <c r="P51"/>
      <c r="Q51" s="130">
        <f>Eingabe!$A$75</f>
        <v>367</v>
      </c>
      <c r="R51" s="131" t="str">
        <f>Eingabe!$B$75</f>
        <v>Koberger Lukas</v>
      </c>
      <c r="S51" s="131" t="str">
        <f>Eingabe!$B$74</f>
        <v>NMS Vöcklamarkt</v>
      </c>
      <c r="T51"/>
      <c r="U51"/>
      <c r="V51"/>
      <c r="W51"/>
    </row>
    <row r="52" spans="1:23" s="129" customFormat="1" ht="16.5" customHeight="1">
      <c r="A52" s="246"/>
      <c r="B52" s="182">
        <v>5</v>
      </c>
      <c r="C52" s="130"/>
      <c r="D52" s="131"/>
      <c r="E52" s="131"/>
      <c r="F52" s="150" t="s">
        <v>119</v>
      </c>
      <c r="G52" s="133"/>
      <c r="H52" s="151"/>
      <c r="I52" s="150"/>
      <c r="J52" s="133"/>
      <c r="K52" s="151"/>
      <c r="L52" s="132"/>
      <c r="M52" s="133"/>
      <c r="N52" s="134"/>
      <c r="O52"/>
      <c r="P52"/>
      <c r="Q52" s="130">
        <f>Eingabe!$A$76</f>
        <v>368</v>
      </c>
      <c r="R52" s="131" t="str">
        <f>Eingabe!$B$76</f>
        <v>Maier Alexander</v>
      </c>
      <c r="S52" s="131" t="str">
        <f>Eingabe!$B$74</f>
        <v>NMS Vöcklamarkt</v>
      </c>
      <c r="T52"/>
      <c r="U52"/>
      <c r="V52"/>
      <c r="W52"/>
    </row>
    <row r="53" spans="1:23" s="129" customFormat="1" ht="16.5" customHeight="1" thickBot="1">
      <c r="A53" s="247"/>
      <c r="B53" s="186">
        <v>6</v>
      </c>
      <c r="C53" s="225"/>
      <c r="D53" s="226"/>
      <c r="E53" s="226"/>
      <c r="F53" s="187" t="s">
        <v>119</v>
      </c>
      <c r="G53" s="188"/>
      <c r="H53" s="189"/>
      <c r="I53" s="187"/>
      <c r="J53" s="188"/>
      <c r="K53" s="189"/>
      <c r="L53" s="190"/>
      <c r="M53" s="188"/>
      <c r="N53" s="191"/>
      <c r="O53"/>
      <c r="P53"/>
      <c r="Q53" s="130">
        <f>Eingabe!$A$77</f>
        <v>371</v>
      </c>
      <c r="R53" s="131" t="str">
        <f>Eingabe!$B$77</f>
        <v>Redlinger Marco</v>
      </c>
      <c r="S53" s="131" t="str">
        <f>Eingabe!$B$74</f>
        <v>NMS Vöcklamarkt</v>
      </c>
      <c r="T53"/>
      <c r="U53"/>
      <c r="V53"/>
      <c r="W53"/>
    </row>
    <row r="54" spans="1:23" s="129" customFormat="1" ht="16.5" customHeight="1">
      <c r="A54" s="245" t="s">
        <v>131</v>
      </c>
      <c r="B54" s="180">
        <v>1</v>
      </c>
      <c r="C54" s="223"/>
      <c r="D54" s="184"/>
      <c r="E54" s="184"/>
      <c r="F54" s="150" t="s">
        <v>119</v>
      </c>
      <c r="G54" s="133"/>
      <c r="H54" s="151"/>
      <c r="I54" s="150"/>
      <c r="J54" s="133"/>
      <c r="K54" s="151"/>
      <c r="L54" s="132"/>
      <c r="M54" s="133"/>
      <c r="N54" s="134"/>
      <c r="O54"/>
      <c r="P54"/>
      <c r="Q54" s="130">
        <f>Eingabe!$A$78</f>
        <v>372</v>
      </c>
      <c r="R54" s="131" t="str">
        <f>Eingabe!$B$78</f>
        <v>Zulic Eldin</v>
      </c>
      <c r="S54" s="131" t="str">
        <f>Eingabe!$B$74</f>
        <v>NMS Vöcklamarkt</v>
      </c>
      <c r="T54"/>
      <c r="U54"/>
      <c r="V54"/>
      <c r="W54"/>
    </row>
    <row r="55" spans="1:23" s="129" customFormat="1" ht="16.5" customHeight="1">
      <c r="A55" s="246"/>
      <c r="B55" s="180">
        <v>2</v>
      </c>
      <c r="C55" s="183"/>
      <c r="D55" s="184"/>
      <c r="E55" s="184"/>
      <c r="F55" s="150" t="s">
        <v>119</v>
      </c>
      <c r="G55" s="133"/>
      <c r="H55" s="151"/>
      <c r="I55" s="150"/>
      <c r="J55" s="133"/>
      <c r="K55" s="151"/>
      <c r="L55" s="132"/>
      <c r="M55" s="133"/>
      <c r="N55" s="134"/>
      <c r="O55"/>
      <c r="P55"/>
      <c r="Q55" s="130">
        <f>Eingabe!$A$79</f>
        <v>373</v>
      </c>
      <c r="R55" s="131" t="str">
        <f>Eingabe!$B$79</f>
        <v>Ricvic Dino</v>
      </c>
      <c r="S55" s="131" t="str">
        <f>Eingabe!$B$74</f>
        <v>NMS Vöcklamarkt</v>
      </c>
      <c r="T55"/>
      <c r="U55"/>
      <c r="V55"/>
      <c r="W55"/>
    </row>
    <row r="56" spans="1:23" s="129" customFormat="1" ht="16.5" customHeight="1">
      <c r="A56" s="246"/>
      <c r="B56" s="182">
        <v>3</v>
      </c>
      <c r="C56" s="183"/>
      <c r="D56" s="184"/>
      <c r="E56" s="184"/>
      <c r="F56" s="150" t="s">
        <v>119</v>
      </c>
      <c r="G56" s="133"/>
      <c r="H56" s="151"/>
      <c r="I56" s="150"/>
      <c r="J56" s="133"/>
      <c r="K56" s="151"/>
      <c r="L56" s="132"/>
      <c r="M56" s="133"/>
      <c r="N56" s="134"/>
      <c r="O56"/>
      <c r="P56"/>
      <c r="Q56" s="130">
        <f>Eingabe!$A$83</f>
        <v>263</v>
      </c>
      <c r="R56" s="131" t="str">
        <f>Eingabe!$B$83</f>
        <v>Mayr Martin</v>
      </c>
      <c r="S56" s="131" t="str">
        <f>Eingabe!$B$82</f>
        <v>NMS Neukirchen/V.</v>
      </c>
      <c r="T56"/>
      <c r="U56"/>
      <c r="V56"/>
      <c r="W56"/>
    </row>
    <row r="57" spans="1:23" s="129" customFormat="1" ht="16.5" customHeight="1">
      <c r="A57" s="246"/>
      <c r="B57" s="182">
        <v>4</v>
      </c>
      <c r="C57" s="185"/>
      <c r="D57" s="184"/>
      <c r="E57" s="184"/>
      <c r="F57" s="147" t="s">
        <v>119</v>
      </c>
      <c r="G57" s="148"/>
      <c r="H57" s="149"/>
      <c r="I57" s="147"/>
      <c r="J57" s="148"/>
      <c r="K57" s="149"/>
      <c r="L57" s="172"/>
      <c r="M57" s="148"/>
      <c r="N57" s="173"/>
      <c r="O57"/>
      <c r="P57"/>
      <c r="Q57" s="130">
        <f>Eingabe!$A$84</f>
        <v>264</v>
      </c>
      <c r="R57" s="131" t="str">
        <f>Eingabe!$B$84</f>
        <v>Hemetsberger Julian</v>
      </c>
      <c r="S57" s="131" t="str">
        <f>Eingabe!$B$82</f>
        <v>NMS Neukirchen/V.</v>
      </c>
      <c r="T57"/>
      <c r="U57"/>
      <c r="V57"/>
      <c r="W57"/>
    </row>
    <row r="58" spans="1:23" s="129" customFormat="1" ht="16.5" customHeight="1">
      <c r="A58" s="246"/>
      <c r="B58" s="180">
        <v>5</v>
      </c>
      <c r="C58" s="130"/>
      <c r="D58" s="131"/>
      <c r="E58" s="131"/>
      <c r="F58" s="150" t="s">
        <v>119</v>
      </c>
      <c r="G58" s="133"/>
      <c r="H58" s="151"/>
      <c r="I58" s="150"/>
      <c r="J58" s="133"/>
      <c r="K58" s="151"/>
      <c r="L58" s="132"/>
      <c r="M58" s="133"/>
      <c r="N58" s="134"/>
      <c r="O58"/>
      <c r="P58"/>
      <c r="Q58" s="130">
        <f>Eingabe!$A$85</f>
        <v>265</v>
      </c>
      <c r="R58" s="131" t="str">
        <f>Eingabe!$B$85</f>
        <v>Krichbaum Felix</v>
      </c>
      <c r="S58" s="131" t="str">
        <f>Eingabe!$B$82</f>
        <v>NMS Neukirchen/V.</v>
      </c>
      <c r="T58"/>
      <c r="U58"/>
      <c r="V58"/>
      <c r="W58"/>
    </row>
    <row r="59" spans="1:23" s="129" customFormat="1" ht="16.5" customHeight="1" thickBot="1">
      <c r="A59" s="246"/>
      <c r="B59" s="201">
        <v>6</v>
      </c>
      <c r="C59" s="228"/>
      <c r="D59" s="227"/>
      <c r="E59" s="227"/>
      <c r="F59" s="193" t="s">
        <v>119</v>
      </c>
      <c r="G59" s="194"/>
      <c r="H59" s="195"/>
      <c r="I59" s="193"/>
      <c r="J59" s="194"/>
      <c r="K59" s="195"/>
      <c r="L59" s="196"/>
      <c r="M59" s="194"/>
      <c r="N59" s="197"/>
      <c r="O59"/>
      <c r="P59"/>
      <c r="Q59" s="130">
        <f>Eingabe!$A$86</f>
        <v>266</v>
      </c>
      <c r="R59" s="131" t="str">
        <f>Eingabe!$B$86</f>
        <v>Steindl Daniel</v>
      </c>
      <c r="S59" s="131" t="str">
        <f>Eingabe!$B$82</f>
        <v>NMS Neukirchen/V.</v>
      </c>
      <c r="T59"/>
      <c r="U59"/>
      <c r="V59"/>
      <c r="W59"/>
    </row>
    <row r="60" spans="1:23" s="129" customFormat="1" ht="16.5" customHeight="1">
      <c r="A60" s="245" t="s">
        <v>132</v>
      </c>
      <c r="B60" s="198">
        <v>1</v>
      </c>
      <c r="C60" s="124"/>
      <c r="D60" s="125"/>
      <c r="E60" s="125"/>
      <c r="F60" s="199" t="s">
        <v>119</v>
      </c>
      <c r="G60" s="127"/>
      <c r="H60" s="200"/>
      <c r="I60" s="199"/>
      <c r="J60" s="127"/>
      <c r="K60" s="200"/>
      <c r="L60" s="126"/>
      <c r="M60" s="127"/>
      <c r="N60" s="128"/>
      <c r="O60"/>
      <c r="P60"/>
      <c r="Q60" s="130">
        <f>Eingabe!$A$87</f>
        <v>267</v>
      </c>
      <c r="R60" s="131" t="str">
        <f>Eingabe!$B$87</f>
        <v>Uhrlich Lorenz</v>
      </c>
      <c r="S60" s="131" t="str">
        <f>Eingabe!$B$82</f>
        <v>NMS Neukirchen/V.</v>
      </c>
      <c r="T60"/>
      <c r="U60"/>
      <c r="V60"/>
      <c r="W60"/>
    </row>
    <row r="61" spans="1:23" s="129" customFormat="1" ht="16.5" customHeight="1">
      <c r="A61" s="246"/>
      <c r="B61" s="180">
        <v>2</v>
      </c>
      <c r="C61" s="183"/>
      <c r="D61" s="184"/>
      <c r="E61" s="184"/>
      <c r="F61" s="150" t="s">
        <v>119</v>
      </c>
      <c r="G61" s="133"/>
      <c r="H61" s="151"/>
      <c r="I61" s="150"/>
      <c r="J61" s="133"/>
      <c r="K61" s="151"/>
      <c r="L61" s="132"/>
      <c r="M61" s="133"/>
      <c r="N61" s="134"/>
      <c r="O61"/>
      <c r="P61"/>
      <c r="Q61" s="130">
        <f>Eingabe!$A$91</f>
        <v>0</v>
      </c>
      <c r="R61" s="131">
        <f>Eingabe!$B$91</f>
        <v>0</v>
      </c>
      <c r="S61" s="131" t="str">
        <f>Eingabe!$B$90</f>
        <v>SNMS Lenzing</v>
      </c>
      <c r="T61"/>
      <c r="U61"/>
      <c r="V61"/>
      <c r="W61"/>
    </row>
    <row r="62" spans="1:23" s="129" customFormat="1" ht="16.5" customHeight="1">
      <c r="A62" s="246"/>
      <c r="B62" s="182">
        <v>3</v>
      </c>
      <c r="C62" s="183"/>
      <c r="D62" s="184"/>
      <c r="E62" s="184"/>
      <c r="F62" s="150" t="s">
        <v>119</v>
      </c>
      <c r="G62" s="133"/>
      <c r="H62" s="151"/>
      <c r="I62" s="150"/>
      <c r="J62" s="133"/>
      <c r="K62" s="151"/>
      <c r="L62" s="132"/>
      <c r="M62" s="133"/>
      <c r="N62" s="134"/>
      <c r="O62"/>
      <c r="P62"/>
      <c r="Q62" s="130">
        <f>Eingabe!$A$92</f>
        <v>0</v>
      </c>
      <c r="R62" s="131">
        <f>Eingabe!$B$92</f>
        <v>0</v>
      </c>
      <c r="S62" s="131" t="str">
        <f>Eingabe!$B$90</f>
        <v>SNMS Lenzing</v>
      </c>
      <c r="T62"/>
      <c r="U62"/>
      <c r="V62"/>
      <c r="W62"/>
    </row>
    <row r="63" spans="1:23" s="129" customFormat="1" ht="16.5" customHeight="1">
      <c r="A63" s="246"/>
      <c r="B63" s="182">
        <v>4</v>
      </c>
      <c r="C63" s="185"/>
      <c r="D63" s="184"/>
      <c r="E63" s="184"/>
      <c r="F63" s="150" t="s">
        <v>119</v>
      </c>
      <c r="G63" s="133"/>
      <c r="H63" s="151"/>
      <c r="I63" s="150"/>
      <c r="J63" s="133"/>
      <c r="K63" s="151"/>
      <c r="L63" s="132"/>
      <c r="M63" s="133"/>
      <c r="N63" s="134"/>
      <c r="O63"/>
      <c r="P63"/>
      <c r="Q63" s="130">
        <f>Eingabe!$A$93</f>
        <v>0</v>
      </c>
      <c r="R63" s="131">
        <f>Eingabe!$B$93</f>
        <v>0</v>
      </c>
      <c r="S63" s="131" t="str">
        <f>Eingabe!$B$90</f>
        <v>SNMS Lenzing</v>
      </c>
      <c r="T63"/>
      <c r="U63"/>
      <c r="V63"/>
      <c r="W63"/>
    </row>
    <row r="64" spans="1:23" s="129" customFormat="1" ht="16.5" customHeight="1">
      <c r="A64" s="246"/>
      <c r="B64" s="180">
        <v>5</v>
      </c>
      <c r="C64" s="130"/>
      <c r="D64" s="131"/>
      <c r="E64" s="131"/>
      <c r="F64" s="150" t="s">
        <v>119</v>
      </c>
      <c r="G64" s="133"/>
      <c r="H64" s="151"/>
      <c r="I64" s="150"/>
      <c r="J64" s="133"/>
      <c r="K64" s="151"/>
      <c r="L64" s="132"/>
      <c r="M64" s="133"/>
      <c r="N64" s="134"/>
      <c r="O64"/>
      <c r="P64"/>
      <c r="Q64" s="130">
        <f>Eingabe!$A$94</f>
        <v>0</v>
      </c>
      <c r="R64" s="131">
        <f>Eingabe!$B$94</f>
        <v>0</v>
      </c>
      <c r="S64" s="131" t="str">
        <f>Eingabe!$B$90</f>
        <v>SNMS Lenzing</v>
      </c>
      <c r="T64"/>
      <c r="U64"/>
      <c r="V64"/>
      <c r="W64"/>
    </row>
    <row r="65" spans="1:23" s="129" customFormat="1" ht="16.5" customHeight="1" thickBot="1">
      <c r="A65" s="247"/>
      <c r="B65" s="186">
        <v>6</v>
      </c>
      <c r="C65" s="225"/>
      <c r="D65" s="226"/>
      <c r="E65" s="226"/>
      <c r="F65" s="152" t="s">
        <v>119</v>
      </c>
      <c r="G65" s="138"/>
      <c r="H65" s="153"/>
      <c r="I65" s="152"/>
      <c r="J65" s="138"/>
      <c r="K65" s="153"/>
      <c r="L65" s="137"/>
      <c r="M65" s="138"/>
      <c r="N65" s="139"/>
      <c r="O65"/>
      <c r="P65"/>
      <c r="Q65" s="130">
        <f>Eingabe!$A$95</f>
        <v>0</v>
      </c>
      <c r="R65" s="131">
        <f>Eingabe!$B$95</f>
        <v>0</v>
      </c>
      <c r="S65" s="131" t="str">
        <f>Eingabe!$B$90</f>
        <v>SNMS Lenzing</v>
      </c>
      <c r="T65"/>
      <c r="U65"/>
      <c r="V65"/>
      <c r="W65"/>
    </row>
    <row r="66" spans="1:23" s="129" customFormat="1" ht="16.5" customHeight="1">
      <c r="A66" s="245" t="s">
        <v>133</v>
      </c>
      <c r="B66" s="198">
        <v>1</v>
      </c>
      <c r="C66" s="124"/>
      <c r="D66" s="125"/>
      <c r="E66" s="125"/>
      <c r="F66" s="199" t="s">
        <v>119</v>
      </c>
      <c r="G66" s="127"/>
      <c r="H66" s="200"/>
      <c r="I66" s="199"/>
      <c r="J66" s="127"/>
      <c r="K66" s="200"/>
      <c r="L66" s="126"/>
      <c r="M66" s="127"/>
      <c r="N66" s="128"/>
      <c r="O66"/>
      <c r="P66"/>
      <c r="Q66" s="130">
        <f>Eingabe!$A$99</f>
        <v>304</v>
      </c>
      <c r="R66" s="131" t="str">
        <f>Eingabe!$B$99</f>
        <v>Berger Fabian</v>
      </c>
      <c r="S66" s="131" t="str">
        <f>Eingabe!$B$98</f>
        <v>NMS2 Schwanenstadt</v>
      </c>
      <c r="T66"/>
      <c r="U66"/>
      <c r="V66"/>
      <c r="W66"/>
    </row>
    <row r="67" spans="1:23" s="129" customFormat="1" ht="16.5" customHeight="1">
      <c r="A67" s="246"/>
      <c r="B67" s="182">
        <v>2</v>
      </c>
      <c r="C67" s="183"/>
      <c r="D67" s="184"/>
      <c r="E67" s="184"/>
      <c r="F67" s="150" t="s">
        <v>119</v>
      </c>
      <c r="G67" s="133"/>
      <c r="H67" s="151"/>
      <c r="I67" s="150"/>
      <c r="J67" s="133"/>
      <c r="K67" s="151"/>
      <c r="L67" s="132"/>
      <c r="M67" s="133"/>
      <c r="N67" s="134"/>
      <c r="O67"/>
      <c r="P67"/>
      <c r="Q67" s="130">
        <f>Eingabe!$A$100</f>
        <v>305</v>
      </c>
      <c r="R67" s="131" t="str">
        <f>Eingabe!$B$100</f>
        <v>Lugmair Anton</v>
      </c>
      <c r="S67" s="131" t="str">
        <f>Eingabe!$B$98</f>
        <v>NMS2 Schwanenstadt</v>
      </c>
      <c r="T67"/>
      <c r="U67"/>
      <c r="V67"/>
      <c r="W67"/>
    </row>
    <row r="68" spans="1:23" s="129" customFormat="1" ht="16.5" customHeight="1">
      <c r="A68" s="246"/>
      <c r="B68" s="182">
        <v>3</v>
      </c>
      <c r="C68" s="185"/>
      <c r="D68" s="131"/>
      <c r="E68" s="131"/>
      <c r="F68" s="150" t="s">
        <v>119</v>
      </c>
      <c r="G68" s="133"/>
      <c r="H68" s="151"/>
      <c r="I68" s="150"/>
      <c r="J68" s="133"/>
      <c r="K68" s="151"/>
      <c r="L68" s="132"/>
      <c r="M68" s="133"/>
      <c r="N68" s="134"/>
      <c r="O68"/>
      <c r="P68"/>
      <c r="Q68" s="130">
        <f>Eingabe!$A$101</f>
        <v>306</v>
      </c>
      <c r="R68" s="131" t="str">
        <f>Eingabe!$B$101</f>
        <v>Schiller Lorenz</v>
      </c>
      <c r="S68" s="131" t="str">
        <f>Eingabe!$B$98</f>
        <v>NMS2 Schwanenstadt</v>
      </c>
      <c r="T68"/>
      <c r="U68"/>
      <c r="V68"/>
      <c r="W68"/>
    </row>
    <row r="69" spans="1:23" s="129" customFormat="1" ht="16.5" customHeight="1">
      <c r="A69" s="246"/>
      <c r="B69" s="182">
        <v>4</v>
      </c>
      <c r="C69" s="130"/>
      <c r="D69" s="131"/>
      <c r="E69" s="131"/>
      <c r="F69" s="150" t="s">
        <v>119</v>
      </c>
      <c r="G69" s="133"/>
      <c r="H69" s="151"/>
      <c r="I69" s="150"/>
      <c r="J69" s="133"/>
      <c r="K69" s="151"/>
      <c r="L69" s="132"/>
      <c r="M69" s="133"/>
      <c r="N69" s="134"/>
      <c r="O69"/>
      <c r="P69"/>
      <c r="Q69" s="130">
        <f>Eingabe!$A$102</f>
        <v>307</v>
      </c>
      <c r="R69" s="131" t="str">
        <f>Eingabe!$B$102</f>
        <v>Vorhauer Philipp</v>
      </c>
      <c r="S69" s="131" t="str">
        <f>Eingabe!$B$98</f>
        <v>NMS2 Schwanenstadt</v>
      </c>
      <c r="T69"/>
      <c r="U69"/>
      <c r="V69"/>
      <c r="W69"/>
    </row>
    <row r="70" spans="1:23" s="129" customFormat="1" ht="16.5" customHeight="1">
      <c r="A70" s="246"/>
      <c r="B70" s="182">
        <v>5</v>
      </c>
      <c r="C70" s="130"/>
      <c r="D70" s="131"/>
      <c r="E70" s="131"/>
      <c r="F70" s="147" t="s">
        <v>119</v>
      </c>
      <c r="G70" s="148"/>
      <c r="H70" s="149"/>
      <c r="I70" s="147"/>
      <c r="J70" s="148"/>
      <c r="K70" s="149"/>
      <c r="L70" s="172"/>
      <c r="M70" s="148"/>
      <c r="N70" s="173"/>
      <c r="O70"/>
      <c r="P70"/>
      <c r="Q70" s="130">
        <f>Eingabe!$A$103</f>
        <v>308</v>
      </c>
      <c r="R70" s="131" t="str">
        <f>Eingabe!$B$103</f>
        <v>Kemptner Simon</v>
      </c>
      <c r="S70" s="131" t="str">
        <f>Eingabe!$B$98</f>
        <v>NMS2 Schwanenstadt</v>
      </c>
      <c r="T70"/>
      <c r="U70"/>
      <c r="V70"/>
      <c r="W70"/>
    </row>
    <row r="71" spans="1:23" s="129" customFormat="1" ht="16.5" customHeight="1" thickBot="1">
      <c r="A71" s="247"/>
      <c r="B71" s="186">
        <v>6</v>
      </c>
      <c r="C71" s="135"/>
      <c r="D71" s="136"/>
      <c r="E71" s="136"/>
      <c r="F71" s="187" t="s">
        <v>119</v>
      </c>
      <c r="G71" s="188"/>
      <c r="H71" s="189"/>
      <c r="I71" s="187"/>
      <c r="J71" s="188"/>
      <c r="K71" s="189"/>
      <c r="L71" s="190"/>
      <c r="M71" s="188"/>
      <c r="N71" s="191"/>
      <c r="O71"/>
      <c r="P71"/>
      <c r="Q71" s="130">
        <f>Eingabe!$A$107</f>
        <v>0</v>
      </c>
      <c r="R71" s="131" t="str">
        <f>Eingabe!$B$107</f>
        <v>M14/1</v>
      </c>
      <c r="S71" s="131" t="str">
        <f>Eingabe!$B$106</f>
        <v>NMS Ampflwang</v>
      </c>
      <c r="T71"/>
      <c r="U71"/>
      <c r="V71"/>
      <c r="W71"/>
    </row>
    <row r="72" spans="1:23" s="129" customFormat="1" ht="16.5" customHeight="1">
      <c r="A72" s="245" t="s">
        <v>134</v>
      </c>
      <c r="B72" s="198">
        <v>1</v>
      </c>
      <c r="C72" s="124"/>
      <c r="D72" s="125"/>
      <c r="E72" s="125"/>
      <c r="F72" s="199" t="s">
        <v>119</v>
      </c>
      <c r="G72" s="127"/>
      <c r="H72" s="200"/>
      <c r="I72" s="199"/>
      <c r="J72" s="127"/>
      <c r="K72" s="200"/>
      <c r="L72" s="126"/>
      <c r="M72" s="127"/>
      <c r="N72" s="128"/>
      <c r="O72"/>
      <c r="P72"/>
      <c r="Q72" s="130">
        <f>Eingabe!$A$108</f>
        <v>0</v>
      </c>
      <c r="R72" s="131" t="str">
        <f>Eingabe!$B$108</f>
        <v>M14/2</v>
      </c>
      <c r="S72" s="131" t="str">
        <f>Eingabe!$B$106</f>
        <v>NMS Ampflwang</v>
      </c>
      <c r="T72"/>
      <c r="U72"/>
      <c r="V72"/>
      <c r="W72"/>
    </row>
    <row r="73" spans="1:23" s="129" customFormat="1" ht="16.5" customHeight="1">
      <c r="A73" s="246"/>
      <c r="B73" s="182">
        <v>2</v>
      </c>
      <c r="C73" s="183"/>
      <c r="D73" s="131"/>
      <c r="E73" s="131"/>
      <c r="F73" s="150" t="s">
        <v>119</v>
      </c>
      <c r="G73" s="133"/>
      <c r="H73" s="151"/>
      <c r="I73" s="150"/>
      <c r="J73" s="133"/>
      <c r="K73" s="151"/>
      <c r="L73" s="132"/>
      <c r="M73" s="133"/>
      <c r="N73" s="134"/>
      <c r="O73"/>
      <c r="P73"/>
      <c r="Q73" s="130">
        <f>Eingabe!$A$109</f>
        <v>0</v>
      </c>
      <c r="R73" s="131" t="str">
        <f>Eingabe!$B$109</f>
        <v>M14/3</v>
      </c>
      <c r="S73" s="131" t="str">
        <f>Eingabe!$B$106</f>
        <v>NMS Ampflwang</v>
      </c>
      <c r="T73"/>
      <c r="U73"/>
      <c r="V73"/>
      <c r="W73"/>
    </row>
    <row r="74" spans="1:23" s="129" customFormat="1" ht="16.5" customHeight="1">
      <c r="A74" s="246"/>
      <c r="B74" s="182">
        <v>3</v>
      </c>
      <c r="C74" s="185"/>
      <c r="D74" s="131"/>
      <c r="E74" s="131"/>
      <c r="F74" s="150" t="s">
        <v>119</v>
      </c>
      <c r="G74" s="133"/>
      <c r="H74" s="151"/>
      <c r="I74" s="150"/>
      <c r="J74" s="133"/>
      <c r="K74" s="151"/>
      <c r="L74" s="132"/>
      <c r="M74" s="133"/>
      <c r="N74" s="134"/>
      <c r="O74"/>
      <c r="P74"/>
      <c r="Q74" s="130">
        <f>Eingabe!$A$110</f>
        <v>0</v>
      </c>
      <c r="R74" s="131" t="str">
        <f>Eingabe!$B$110</f>
        <v>M14/4</v>
      </c>
      <c r="S74" s="131" t="str">
        <f>Eingabe!$B$106</f>
        <v>NMS Ampflwang</v>
      </c>
      <c r="T74"/>
      <c r="U74"/>
      <c r="V74"/>
      <c r="W74"/>
    </row>
    <row r="75" spans="1:23" s="129" customFormat="1" ht="16.5" customHeight="1">
      <c r="A75" s="246"/>
      <c r="B75" s="182">
        <v>4</v>
      </c>
      <c r="C75" s="130"/>
      <c r="D75" s="131"/>
      <c r="E75" s="131"/>
      <c r="F75" s="147" t="s">
        <v>119</v>
      </c>
      <c r="G75" s="148"/>
      <c r="H75" s="149"/>
      <c r="I75" s="147"/>
      <c r="J75" s="148"/>
      <c r="K75" s="149"/>
      <c r="L75" s="172"/>
      <c r="M75" s="148"/>
      <c r="N75" s="173"/>
      <c r="O75"/>
      <c r="P75"/>
      <c r="Q75" s="130">
        <f>Eingabe!$A$111</f>
        <v>0</v>
      </c>
      <c r="R75" s="131" t="str">
        <f>Eingabe!$B$111</f>
        <v>M14/5</v>
      </c>
      <c r="S75" s="131" t="str">
        <f>Eingabe!$B$106</f>
        <v>NMS Ampflwang</v>
      </c>
      <c r="T75"/>
      <c r="U75"/>
      <c r="V75"/>
      <c r="W75"/>
    </row>
    <row r="76" spans="1:23" s="129" customFormat="1" ht="16.5" customHeight="1">
      <c r="A76" s="246"/>
      <c r="B76" s="180">
        <v>5</v>
      </c>
      <c r="C76" s="130"/>
      <c r="D76" s="131"/>
      <c r="E76" s="131"/>
      <c r="F76" s="150" t="s">
        <v>119</v>
      </c>
      <c r="G76" s="133"/>
      <c r="H76" s="151"/>
      <c r="I76" s="150"/>
      <c r="J76" s="133"/>
      <c r="K76" s="151"/>
      <c r="L76" s="132"/>
      <c r="M76" s="133"/>
      <c r="N76" s="134"/>
      <c r="O76"/>
      <c r="P76"/>
      <c r="Q76" s="130">
        <f>Eingabe!$A$115</f>
        <v>0</v>
      </c>
      <c r="R76" s="131" t="str">
        <f>Eingabe!$B$115</f>
        <v>M15/1</v>
      </c>
      <c r="S76" s="131" t="str">
        <f>Eingabe!$B$114</f>
        <v>NMS Frankenmarkt</v>
      </c>
      <c r="T76"/>
      <c r="U76"/>
      <c r="V76"/>
      <c r="W76"/>
    </row>
    <row r="77" spans="1:23" s="129" customFormat="1" ht="16.5" customHeight="1" thickBot="1">
      <c r="A77" s="247"/>
      <c r="B77" s="224">
        <v>6</v>
      </c>
      <c r="C77" s="135"/>
      <c r="D77" s="136"/>
      <c r="E77" s="136"/>
      <c r="F77" s="187" t="s">
        <v>119</v>
      </c>
      <c r="G77" s="188"/>
      <c r="H77" s="189"/>
      <c r="I77" s="187"/>
      <c r="J77" s="188"/>
      <c r="K77" s="189"/>
      <c r="L77" s="190"/>
      <c r="M77" s="188"/>
      <c r="N77" s="191"/>
      <c r="O77"/>
      <c r="P77"/>
      <c r="Q77" s="130">
        <f>Eingabe!$A$116</f>
        <v>0</v>
      </c>
      <c r="R77" s="131" t="str">
        <f>Eingabe!$B$116</f>
        <v>M15/2</v>
      </c>
      <c r="S77" s="131" t="str">
        <f>Eingabe!$B$114</f>
        <v>NMS Frankenmarkt</v>
      </c>
      <c r="T77"/>
      <c r="U77"/>
      <c r="V77"/>
      <c r="W77"/>
    </row>
    <row r="78" spans="1:23" s="129" customFormat="1" ht="16.5" customHeight="1">
      <c r="A78" s="245" t="s">
        <v>135</v>
      </c>
      <c r="B78" s="198">
        <v>1</v>
      </c>
      <c r="C78" s="181"/>
      <c r="D78" s="125"/>
      <c r="E78" s="125"/>
      <c r="F78" s="199" t="s">
        <v>119</v>
      </c>
      <c r="G78" s="127"/>
      <c r="H78" s="200"/>
      <c r="I78" s="199"/>
      <c r="J78" s="127"/>
      <c r="K78" s="200"/>
      <c r="L78" s="126"/>
      <c r="M78" s="127"/>
      <c r="N78" s="128"/>
      <c r="O78"/>
      <c r="P78"/>
      <c r="Q78" s="130">
        <f>Eingabe!$A$117</f>
        <v>0</v>
      </c>
      <c r="R78" s="131" t="str">
        <f>Eingabe!$B$117</f>
        <v>M15/3</v>
      </c>
      <c r="S78" s="131" t="str">
        <f>Eingabe!$B$114</f>
        <v>NMS Frankenmarkt</v>
      </c>
      <c r="T78"/>
      <c r="U78"/>
      <c r="V78"/>
      <c r="W78"/>
    </row>
    <row r="79" spans="1:23" s="129" customFormat="1" ht="16.5" customHeight="1">
      <c r="A79" s="246"/>
      <c r="B79" s="182">
        <v>2</v>
      </c>
      <c r="C79" s="185"/>
      <c r="D79" s="131"/>
      <c r="E79" s="131"/>
      <c r="F79" s="147" t="s">
        <v>119</v>
      </c>
      <c r="G79" s="148"/>
      <c r="H79" s="149"/>
      <c r="I79" s="147"/>
      <c r="J79" s="148"/>
      <c r="K79" s="149"/>
      <c r="L79" s="172"/>
      <c r="M79" s="148"/>
      <c r="N79" s="173"/>
      <c r="O79"/>
      <c r="P79"/>
      <c r="Q79" s="130">
        <f>Eingabe!$A$118</f>
        <v>0</v>
      </c>
      <c r="R79" s="131" t="str">
        <f>Eingabe!$B$118</f>
        <v>M15/4</v>
      </c>
      <c r="S79" s="131" t="str">
        <f>Eingabe!$B$114</f>
        <v>NMS Frankenmarkt</v>
      </c>
      <c r="T79"/>
      <c r="U79"/>
      <c r="V79"/>
      <c r="W79"/>
    </row>
    <row r="80" spans="1:23" s="129" customFormat="1" ht="16.5" customHeight="1">
      <c r="A80" s="246"/>
      <c r="B80" s="180">
        <v>3</v>
      </c>
      <c r="C80" s="130"/>
      <c r="D80" s="131"/>
      <c r="E80" s="131"/>
      <c r="F80" s="150" t="s">
        <v>119</v>
      </c>
      <c r="G80" s="133"/>
      <c r="H80" s="151"/>
      <c r="I80" s="150"/>
      <c r="J80" s="133"/>
      <c r="K80" s="151"/>
      <c r="L80" s="132"/>
      <c r="M80" s="133"/>
      <c r="N80" s="134"/>
      <c r="O80"/>
      <c r="P80"/>
      <c r="Q80" s="130">
        <f>Eingabe!$A$119</f>
        <v>0</v>
      </c>
      <c r="R80" s="131" t="str">
        <f>Eingabe!$B$119</f>
        <v>M15/5</v>
      </c>
      <c r="S80" s="131" t="str">
        <f>Eingabe!$B$114</f>
        <v>NMS Frankenmarkt</v>
      </c>
      <c r="T80"/>
      <c r="U80"/>
      <c r="V80"/>
      <c r="W80"/>
    </row>
    <row r="81" spans="1:23" s="129" customFormat="1" ht="16.5" customHeight="1">
      <c r="A81" s="246"/>
      <c r="B81" s="182">
        <v>4</v>
      </c>
      <c r="C81" s="223"/>
      <c r="D81" s="184"/>
      <c r="E81" s="184"/>
      <c r="F81" s="150" t="s">
        <v>119</v>
      </c>
      <c r="G81" s="133"/>
      <c r="H81" s="151"/>
      <c r="I81" s="150"/>
      <c r="J81" s="133"/>
      <c r="K81" s="151"/>
      <c r="L81" s="132"/>
      <c r="M81" s="133"/>
      <c r="N81" s="134"/>
      <c r="O81"/>
      <c r="P81"/>
      <c r="Q81" s="130">
        <f>Eingabe!$A$123</f>
        <v>0</v>
      </c>
      <c r="R81" s="131" t="str">
        <f>Eingabe!$B$123</f>
        <v>M16/1</v>
      </c>
      <c r="S81" s="131" t="str">
        <f>Eingabe!$B$122</f>
        <v>NMS1 Sport Schwanenstadt</v>
      </c>
      <c r="T81"/>
      <c r="U81"/>
      <c r="V81"/>
      <c r="W81"/>
    </row>
    <row r="82" spans="1:23" s="129" customFormat="1" ht="16.5" customHeight="1">
      <c r="A82" s="246"/>
      <c r="B82" s="182">
        <v>5</v>
      </c>
      <c r="C82" s="223"/>
      <c r="D82" s="184"/>
      <c r="E82" s="184"/>
      <c r="F82" s="150" t="s">
        <v>119</v>
      </c>
      <c r="G82" s="133"/>
      <c r="H82" s="151"/>
      <c r="I82" s="150"/>
      <c r="J82" s="133"/>
      <c r="K82" s="151"/>
      <c r="L82" s="132"/>
      <c r="M82" s="133"/>
      <c r="N82" s="134"/>
      <c r="O82"/>
      <c r="P82"/>
      <c r="Q82" s="130">
        <f>Eingabe!$A$124</f>
        <v>0</v>
      </c>
      <c r="R82" s="131" t="str">
        <f>Eingabe!$B$124</f>
        <v>M16/2</v>
      </c>
      <c r="S82" s="131" t="str">
        <f>Eingabe!$B$122</f>
        <v>NMS1 Sport Schwanenstadt</v>
      </c>
      <c r="T82"/>
      <c r="U82"/>
      <c r="V82"/>
      <c r="W82"/>
    </row>
    <row r="83" spans="1:23" s="129" customFormat="1" ht="16.5" customHeight="1" thickBot="1">
      <c r="A83" s="247"/>
      <c r="B83" s="186">
        <v>6</v>
      </c>
      <c r="C83" s="225"/>
      <c r="D83" s="226"/>
      <c r="E83" s="226"/>
      <c r="F83" s="187" t="s">
        <v>119</v>
      </c>
      <c r="G83" s="188"/>
      <c r="H83" s="189"/>
      <c r="I83" s="187"/>
      <c r="J83" s="188"/>
      <c r="K83" s="189"/>
      <c r="L83" s="190"/>
      <c r="M83" s="188"/>
      <c r="N83" s="191"/>
      <c r="O83"/>
      <c r="P83"/>
      <c r="Q83" s="130">
        <f>Eingabe!$A$125</f>
        <v>0</v>
      </c>
      <c r="R83" s="131" t="str">
        <f>Eingabe!$B$125</f>
        <v>M16/3</v>
      </c>
      <c r="S83" s="131" t="str">
        <f>Eingabe!$B$122</f>
        <v>NMS1 Sport Schwanenstadt</v>
      </c>
      <c r="T83"/>
      <c r="U83"/>
      <c r="V83"/>
      <c r="W83"/>
    </row>
    <row r="84" spans="1:23" s="129" customFormat="1" ht="16.5" customHeight="1">
      <c r="A84" s="245" t="s">
        <v>136</v>
      </c>
      <c r="B84" s="198">
        <v>1</v>
      </c>
      <c r="C84" s="235"/>
      <c r="D84" s="236"/>
      <c r="E84" s="236"/>
      <c r="F84" s="199" t="s">
        <v>119</v>
      </c>
      <c r="G84" s="127"/>
      <c r="H84" s="200"/>
      <c r="I84" s="199"/>
      <c r="J84" s="127"/>
      <c r="K84" s="200"/>
      <c r="L84" s="126"/>
      <c r="M84" s="127"/>
      <c r="N84" s="128"/>
      <c r="O84"/>
      <c r="P84"/>
      <c r="Q84" s="130">
        <f>Eingabe!$A$126</f>
        <v>0</v>
      </c>
      <c r="R84" s="131" t="str">
        <f>Eingabe!$B$126</f>
        <v>M16/4</v>
      </c>
      <c r="S84" s="131" t="str">
        <f>Eingabe!$B$122</f>
        <v>NMS1 Sport Schwanenstadt</v>
      </c>
      <c r="T84"/>
      <c r="U84"/>
      <c r="V84"/>
      <c r="W84"/>
    </row>
    <row r="85" spans="1:23" s="129" customFormat="1" ht="16.5" customHeight="1">
      <c r="A85" s="246"/>
      <c r="B85" s="180">
        <v>2</v>
      </c>
      <c r="C85" s="185"/>
      <c r="D85" s="131"/>
      <c r="E85" s="131"/>
      <c r="F85" s="150" t="s">
        <v>119</v>
      </c>
      <c r="G85" s="133"/>
      <c r="H85" s="151"/>
      <c r="I85" s="150"/>
      <c r="J85" s="133"/>
      <c r="K85" s="151"/>
      <c r="L85" s="132"/>
      <c r="M85" s="133"/>
      <c r="N85" s="134"/>
      <c r="O85"/>
      <c r="P85"/>
      <c r="Q85" s="130">
        <f>Eingabe!$A$127</f>
        <v>0</v>
      </c>
      <c r="R85" s="131" t="str">
        <f>Eingabe!$B$127</f>
        <v>M16/5</v>
      </c>
      <c r="S85" s="131" t="str">
        <f>Eingabe!$B$122</f>
        <v>NMS1 Sport Schwanenstadt</v>
      </c>
      <c r="T85"/>
      <c r="U85"/>
      <c r="V85"/>
      <c r="W85"/>
    </row>
    <row r="86" spans="1:23" s="129" customFormat="1" ht="16.5" customHeight="1">
      <c r="A86" s="246"/>
      <c r="B86" s="182">
        <v>3</v>
      </c>
      <c r="C86" s="185"/>
      <c r="D86" s="131"/>
      <c r="E86" s="131"/>
      <c r="F86" s="150" t="s">
        <v>119</v>
      </c>
      <c r="G86" s="133"/>
      <c r="H86" s="151"/>
      <c r="I86" s="150"/>
      <c r="J86" s="133"/>
      <c r="K86" s="151"/>
      <c r="L86" s="132"/>
      <c r="M86" s="133"/>
      <c r="N86" s="134"/>
      <c r="O86"/>
      <c r="Q86" s="130">
        <f>Eingabe!$A$131</f>
        <v>0</v>
      </c>
      <c r="R86" s="131" t="str">
        <f>Eingabe!$B$131</f>
        <v>M17/1</v>
      </c>
      <c r="S86" s="131" t="str">
        <f>Eingabe!$B$130</f>
        <v>M17</v>
      </c>
      <c r="T86"/>
      <c r="U86"/>
      <c r="V86"/>
      <c r="W86"/>
    </row>
    <row r="87" spans="1:23" s="129" customFormat="1" ht="16.5" customHeight="1">
      <c r="A87" s="246"/>
      <c r="B87" s="182">
        <v>4</v>
      </c>
      <c r="C87" s="185"/>
      <c r="D87" s="131"/>
      <c r="E87" s="131"/>
      <c r="F87" s="147" t="s">
        <v>119</v>
      </c>
      <c r="G87" s="148"/>
      <c r="H87" s="149"/>
      <c r="I87" s="147"/>
      <c r="J87" s="148"/>
      <c r="K87" s="149"/>
      <c r="L87" s="172"/>
      <c r="M87" s="148"/>
      <c r="N87" s="173"/>
      <c r="O87"/>
      <c r="Q87" s="130">
        <f>Eingabe!$A$132</f>
        <v>0</v>
      </c>
      <c r="R87" s="131" t="str">
        <f>Eingabe!$B$132</f>
        <v>M17/2</v>
      </c>
      <c r="S87" s="131" t="str">
        <f>Eingabe!$B$130</f>
        <v>M17</v>
      </c>
      <c r="T87"/>
      <c r="U87"/>
      <c r="V87"/>
      <c r="W87"/>
    </row>
    <row r="88" spans="1:23" s="129" customFormat="1" ht="16.5" customHeight="1">
      <c r="A88" s="246"/>
      <c r="B88" s="180">
        <v>5</v>
      </c>
      <c r="C88" s="183"/>
      <c r="D88" s="184"/>
      <c r="E88" s="184"/>
      <c r="F88" s="150" t="s">
        <v>119</v>
      </c>
      <c r="G88" s="133"/>
      <c r="H88" s="151"/>
      <c r="I88" s="150"/>
      <c r="J88" s="133"/>
      <c r="K88" s="151"/>
      <c r="L88" s="132"/>
      <c r="M88" s="133"/>
      <c r="N88" s="134"/>
      <c r="O88"/>
      <c r="Q88" s="130">
        <f>Eingabe!$A$133</f>
        <v>0</v>
      </c>
      <c r="R88" s="131" t="str">
        <f>Eingabe!$B$133</f>
        <v>M17/3</v>
      </c>
      <c r="S88" s="131" t="str">
        <f>Eingabe!$B$130</f>
        <v>M17</v>
      </c>
      <c r="T88"/>
      <c r="U88"/>
      <c r="V88"/>
      <c r="W88"/>
    </row>
    <row r="89" spans="1:23" s="129" customFormat="1" ht="16.5" customHeight="1" thickBot="1">
      <c r="A89" s="247"/>
      <c r="B89" s="186">
        <v>6</v>
      </c>
      <c r="C89" s="225"/>
      <c r="D89" s="226"/>
      <c r="E89" s="226"/>
      <c r="F89" s="187" t="s">
        <v>119</v>
      </c>
      <c r="G89" s="188"/>
      <c r="H89" s="189"/>
      <c r="I89" s="187"/>
      <c r="J89" s="188"/>
      <c r="K89" s="189"/>
      <c r="L89" s="190"/>
      <c r="M89" s="188"/>
      <c r="N89" s="191"/>
      <c r="O89"/>
      <c r="Q89" s="130">
        <f>Eingabe!$A$134</f>
        <v>0</v>
      </c>
      <c r="R89" s="131" t="str">
        <f>Eingabe!$B$134</f>
        <v>M17/4</v>
      </c>
      <c r="S89" s="131" t="str">
        <f>Eingabe!$B$130</f>
        <v>M17</v>
      </c>
      <c r="T89"/>
      <c r="U89"/>
      <c r="V89"/>
      <c r="W89"/>
    </row>
    <row r="90" spans="1:23" s="129" customFormat="1" ht="16.5" customHeight="1">
      <c r="A90" s="245" t="s">
        <v>137</v>
      </c>
      <c r="B90" s="198">
        <v>1</v>
      </c>
      <c r="C90" s="181"/>
      <c r="D90" s="125"/>
      <c r="E90" s="125"/>
      <c r="F90" s="199" t="s">
        <v>119</v>
      </c>
      <c r="G90" s="127"/>
      <c r="H90" s="200"/>
      <c r="I90" s="199"/>
      <c r="J90" s="127"/>
      <c r="K90" s="200"/>
      <c r="L90" s="126"/>
      <c r="M90" s="127"/>
      <c r="N90" s="128"/>
      <c r="O90"/>
      <c r="Q90" s="130">
        <f>Eingabe!$A$135</f>
        <v>0</v>
      </c>
      <c r="R90" s="131" t="str">
        <f>Eingabe!$B$135</f>
        <v>M17/5</v>
      </c>
      <c r="S90" s="131" t="str">
        <f>Eingabe!$B$130</f>
        <v>M17</v>
      </c>
      <c r="T90"/>
      <c r="U90"/>
      <c r="V90"/>
      <c r="W90"/>
    </row>
    <row r="91" spans="1:23" s="129" customFormat="1" ht="16.5" customHeight="1">
      <c r="A91" s="246"/>
      <c r="B91" s="180">
        <v>2</v>
      </c>
      <c r="C91" s="130"/>
      <c r="D91" s="131"/>
      <c r="E91" s="131"/>
      <c r="F91" s="150" t="s">
        <v>119</v>
      </c>
      <c r="G91" s="133"/>
      <c r="H91" s="151"/>
      <c r="I91" s="150"/>
      <c r="J91" s="133"/>
      <c r="K91" s="151"/>
      <c r="L91" s="132"/>
      <c r="M91" s="133"/>
      <c r="N91" s="134"/>
      <c r="O91"/>
      <c r="Q91" s="130">
        <f>Eingabe!$A$139</f>
        <v>0</v>
      </c>
      <c r="R91" s="131" t="str">
        <f>Eingabe!$B$139</f>
        <v>M18/1</v>
      </c>
      <c r="S91" s="131" t="str">
        <f>Eingabe!$B$138</f>
        <v>M18</v>
      </c>
      <c r="T91"/>
      <c r="U91"/>
      <c r="V91"/>
      <c r="W91"/>
    </row>
    <row r="92" spans="1:23" s="129" customFormat="1" ht="16.5" customHeight="1">
      <c r="A92" s="246"/>
      <c r="B92" s="182">
        <v>3</v>
      </c>
      <c r="C92" s="183"/>
      <c r="D92" s="184"/>
      <c r="E92" s="184"/>
      <c r="F92" s="150" t="s">
        <v>119</v>
      </c>
      <c r="G92" s="133"/>
      <c r="H92" s="151"/>
      <c r="I92" s="150"/>
      <c r="J92" s="133"/>
      <c r="K92" s="151"/>
      <c r="L92" s="132"/>
      <c r="M92" s="133"/>
      <c r="N92" s="134"/>
      <c r="O92"/>
      <c r="Q92" s="130">
        <f>Eingabe!$A$140</f>
        <v>0</v>
      </c>
      <c r="R92" s="131" t="str">
        <f>Eingabe!$B$140</f>
        <v>M18/2</v>
      </c>
      <c r="S92" s="131" t="str">
        <f>Eingabe!$B$138</f>
        <v>M18</v>
      </c>
      <c r="T92"/>
      <c r="U92"/>
      <c r="V92"/>
      <c r="W92"/>
    </row>
    <row r="93" spans="1:23" s="129" customFormat="1" ht="16.5" customHeight="1">
      <c r="A93" s="246"/>
      <c r="B93" s="182">
        <v>4</v>
      </c>
      <c r="C93" s="185"/>
      <c r="D93" s="131"/>
      <c r="E93" s="131"/>
      <c r="F93" s="150" t="s">
        <v>119</v>
      </c>
      <c r="G93" s="133"/>
      <c r="H93" s="151"/>
      <c r="I93" s="150"/>
      <c r="J93" s="133"/>
      <c r="K93" s="151"/>
      <c r="L93" s="132"/>
      <c r="M93" s="133"/>
      <c r="N93" s="134"/>
      <c r="O93"/>
      <c r="Q93" s="130">
        <f>Eingabe!$A$141</f>
        <v>0</v>
      </c>
      <c r="R93" s="131" t="str">
        <f>Eingabe!$B$141</f>
        <v>M18/3</v>
      </c>
      <c r="S93" s="131" t="str">
        <f>Eingabe!$B$138</f>
        <v>M18</v>
      </c>
      <c r="T93"/>
      <c r="U93"/>
      <c r="V93"/>
      <c r="W93"/>
    </row>
    <row r="94" spans="1:23" s="129" customFormat="1" ht="16.5" customHeight="1">
      <c r="A94" s="246"/>
      <c r="B94" s="180">
        <v>5</v>
      </c>
      <c r="C94" s="183"/>
      <c r="D94" s="184"/>
      <c r="E94" s="184"/>
      <c r="F94" s="150" t="s">
        <v>119</v>
      </c>
      <c r="G94" s="133"/>
      <c r="H94" s="151"/>
      <c r="I94" s="150"/>
      <c r="J94" s="133"/>
      <c r="K94" s="151"/>
      <c r="L94" s="132"/>
      <c r="M94" s="133"/>
      <c r="N94" s="134"/>
      <c r="O94"/>
      <c r="Q94" s="130">
        <f>Eingabe!$A$142</f>
        <v>0</v>
      </c>
      <c r="R94" s="131" t="str">
        <f>Eingabe!$B$142</f>
        <v>M18/4</v>
      </c>
      <c r="S94" s="131" t="str">
        <f>Eingabe!$B$138</f>
        <v>M18</v>
      </c>
      <c r="T94"/>
      <c r="U94"/>
      <c r="V94"/>
      <c r="W94"/>
    </row>
    <row r="95" spans="1:23" s="129" customFormat="1" ht="16.5" customHeight="1" thickBot="1">
      <c r="A95" s="247"/>
      <c r="B95" s="186">
        <v>6</v>
      </c>
      <c r="C95" s="135"/>
      <c r="D95" s="136"/>
      <c r="E95" s="136"/>
      <c r="F95" s="152" t="s">
        <v>119</v>
      </c>
      <c r="G95" s="138"/>
      <c r="H95" s="153"/>
      <c r="I95" s="152"/>
      <c r="J95" s="138"/>
      <c r="K95" s="153"/>
      <c r="L95" s="137"/>
      <c r="M95" s="138"/>
      <c r="N95" s="139"/>
      <c r="O95"/>
      <c r="Q95" s="130">
        <f>Eingabe!$A$143</f>
        <v>0</v>
      </c>
      <c r="R95" s="131" t="str">
        <f>Eingabe!$B$143</f>
        <v>M18/5</v>
      </c>
      <c r="S95" s="131" t="str">
        <f>Eingabe!$B$138</f>
        <v>M18</v>
      </c>
      <c r="T95"/>
      <c r="U95"/>
      <c r="V95"/>
      <c r="W95"/>
    </row>
    <row r="96" spans="1:23" s="129" customFormat="1" ht="16.5" customHeight="1">
      <c r="A96" s="245" t="s">
        <v>175</v>
      </c>
      <c r="B96" s="198">
        <v>1</v>
      </c>
      <c r="C96" s="181"/>
      <c r="D96" s="125"/>
      <c r="E96" s="125"/>
      <c r="F96" s="199" t="s">
        <v>119</v>
      </c>
      <c r="G96" s="127"/>
      <c r="H96" s="200"/>
      <c r="I96" s="199"/>
      <c r="J96" s="127"/>
      <c r="K96" s="200"/>
      <c r="L96" s="126"/>
      <c r="M96" s="127"/>
      <c r="N96" s="128"/>
      <c r="O96"/>
      <c r="Q96" s="130">
        <f>Eingabe!$A$147</f>
        <v>0</v>
      </c>
      <c r="R96" s="131" t="str">
        <f>Eingabe!$B$147</f>
        <v>M19/1</v>
      </c>
      <c r="S96" s="131" t="str">
        <f>Eingabe!$B$146</f>
        <v>M19</v>
      </c>
      <c r="T96"/>
      <c r="U96"/>
      <c r="V96"/>
      <c r="W96"/>
    </row>
    <row r="97" spans="1:23" s="129" customFormat="1" ht="16.5" customHeight="1">
      <c r="A97" s="246"/>
      <c r="B97" s="180">
        <v>2</v>
      </c>
      <c r="C97" s="130"/>
      <c r="D97" s="131"/>
      <c r="E97" s="131"/>
      <c r="F97" s="150" t="s">
        <v>119</v>
      </c>
      <c r="G97" s="133"/>
      <c r="H97" s="151"/>
      <c r="I97" s="150"/>
      <c r="J97" s="133"/>
      <c r="K97" s="151"/>
      <c r="L97" s="132"/>
      <c r="M97" s="133"/>
      <c r="N97" s="134"/>
      <c r="O97"/>
      <c r="Q97" s="130">
        <f>Eingabe!$A$148</f>
        <v>0</v>
      </c>
      <c r="R97" s="131" t="str">
        <f>Eingabe!$B$148</f>
        <v>M19/2</v>
      </c>
      <c r="S97" s="131" t="str">
        <f>Eingabe!$B$146</f>
        <v>M19</v>
      </c>
      <c r="T97"/>
      <c r="U97"/>
      <c r="V97"/>
      <c r="W97"/>
    </row>
    <row r="98" spans="1:23" s="129" customFormat="1" ht="16.5" customHeight="1">
      <c r="A98" s="246"/>
      <c r="B98" s="182">
        <v>3</v>
      </c>
      <c r="C98" s="183"/>
      <c r="D98" s="184"/>
      <c r="E98" s="184"/>
      <c r="F98" s="150" t="s">
        <v>119</v>
      </c>
      <c r="G98" s="133"/>
      <c r="H98" s="151"/>
      <c r="I98" s="150"/>
      <c r="J98" s="133"/>
      <c r="K98" s="151"/>
      <c r="L98" s="132"/>
      <c r="M98" s="133"/>
      <c r="N98" s="134"/>
      <c r="O98"/>
      <c r="Q98" s="130">
        <f>Eingabe!$A$149</f>
        <v>0</v>
      </c>
      <c r="R98" s="131" t="str">
        <f>Eingabe!$B$149</f>
        <v>M19/3</v>
      </c>
      <c r="S98" s="131" t="str">
        <f>Eingabe!$B$146</f>
        <v>M19</v>
      </c>
      <c r="T98"/>
      <c r="U98"/>
      <c r="V98"/>
      <c r="W98"/>
    </row>
    <row r="99" spans="1:23" s="129" customFormat="1" ht="16.5" customHeight="1">
      <c r="A99" s="246"/>
      <c r="B99" s="182">
        <v>4</v>
      </c>
      <c r="C99" s="185"/>
      <c r="D99" s="131"/>
      <c r="E99" s="131"/>
      <c r="F99" s="150" t="s">
        <v>119</v>
      </c>
      <c r="G99" s="133"/>
      <c r="H99" s="151"/>
      <c r="I99" s="150"/>
      <c r="J99" s="133"/>
      <c r="K99" s="151"/>
      <c r="L99" s="132"/>
      <c r="M99" s="133"/>
      <c r="N99" s="134"/>
      <c r="O99"/>
      <c r="Q99" s="130">
        <f>Eingabe!$A$150</f>
        <v>0</v>
      </c>
      <c r="R99" s="131" t="str">
        <f>Eingabe!$B$150</f>
        <v>M19/4</v>
      </c>
      <c r="S99" s="131" t="str">
        <f>Eingabe!$B$146</f>
        <v>M19</v>
      </c>
      <c r="T99"/>
      <c r="U99"/>
      <c r="V99"/>
      <c r="W99"/>
    </row>
    <row r="100" spans="1:19" ht="16.5" customHeight="1">
      <c r="A100" s="246"/>
      <c r="B100" s="180">
        <v>5</v>
      </c>
      <c r="C100" s="183"/>
      <c r="D100" s="184"/>
      <c r="E100" s="184"/>
      <c r="F100" s="150" t="s">
        <v>119</v>
      </c>
      <c r="G100" s="133"/>
      <c r="H100" s="151"/>
      <c r="I100" s="150"/>
      <c r="J100" s="133"/>
      <c r="K100" s="151"/>
      <c r="L100" s="132"/>
      <c r="M100" s="133"/>
      <c r="N100" s="134"/>
      <c r="Q100" s="130">
        <f>Eingabe!$A$151</f>
        <v>0</v>
      </c>
      <c r="R100" s="131" t="str">
        <f>Eingabe!$B$151</f>
        <v>M19/5</v>
      </c>
      <c r="S100" s="131" t="str">
        <f>Eingabe!$B$146</f>
        <v>M19</v>
      </c>
    </row>
    <row r="101" spans="1:19" ht="16.5" customHeight="1" thickBot="1">
      <c r="A101" s="247"/>
      <c r="B101" s="186">
        <v>6</v>
      </c>
      <c r="C101" s="135"/>
      <c r="D101" s="136"/>
      <c r="E101" s="136"/>
      <c r="F101" s="152" t="s">
        <v>119</v>
      </c>
      <c r="G101" s="138"/>
      <c r="H101" s="153"/>
      <c r="I101" s="152"/>
      <c r="J101" s="138"/>
      <c r="K101" s="153"/>
      <c r="L101" s="137"/>
      <c r="M101" s="138"/>
      <c r="N101" s="139"/>
      <c r="Q101" s="130">
        <f>Eingabe!$A$155</f>
        <v>0</v>
      </c>
      <c r="R101" s="131" t="str">
        <f>Eingabe!$B$155</f>
        <v>M20/1</v>
      </c>
      <c r="S101" s="131" t="str">
        <f>Eingabe!$B$154</f>
        <v>M20</v>
      </c>
    </row>
    <row r="102" spans="1:19" ht="16.5" customHeight="1">
      <c r="A102" s="245" t="s">
        <v>176</v>
      </c>
      <c r="B102" s="198">
        <v>1</v>
      </c>
      <c r="C102" s="181"/>
      <c r="D102" s="125"/>
      <c r="E102" s="125"/>
      <c r="F102" s="199" t="s">
        <v>119</v>
      </c>
      <c r="G102" s="127"/>
      <c r="H102" s="200"/>
      <c r="I102" s="199"/>
      <c r="J102" s="127"/>
      <c r="K102" s="200"/>
      <c r="L102" s="126"/>
      <c r="M102" s="127"/>
      <c r="N102" s="128"/>
      <c r="Q102" s="130">
        <f>Eingabe!$A$156</f>
        <v>0</v>
      </c>
      <c r="R102" s="131" t="str">
        <f>Eingabe!$B$156</f>
        <v>M20/2</v>
      </c>
      <c r="S102" s="131" t="str">
        <f>Eingabe!$B$154</f>
        <v>M20</v>
      </c>
    </row>
    <row r="103" spans="1:19" ht="16.5" customHeight="1">
      <c r="A103" s="246"/>
      <c r="B103" s="180">
        <v>2</v>
      </c>
      <c r="C103" s="130"/>
      <c r="D103" s="131"/>
      <c r="E103" s="131"/>
      <c r="F103" s="150" t="s">
        <v>119</v>
      </c>
      <c r="G103" s="133"/>
      <c r="H103" s="151"/>
      <c r="I103" s="150"/>
      <c r="J103" s="133"/>
      <c r="K103" s="151"/>
      <c r="L103" s="132"/>
      <c r="M103" s="133"/>
      <c r="N103" s="134"/>
      <c r="Q103" s="130">
        <f>Eingabe!$A$157</f>
        <v>0</v>
      </c>
      <c r="R103" s="131" t="str">
        <f>Eingabe!$B$157</f>
        <v>M20/3</v>
      </c>
      <c r="S103" s="131" t="str">
        <f>Eingabe!$B$154</f>
        <v>M20</v>
      </c>
    </row>
    <row r="104" spans="1:19" ht="16.5" customHeight="1">
      <c r="A104" s="246"/>
      <c r="B104" s="182">
        <v>3</v>
      </c>
      <c r="C104" s="183"/>
      <c r="D104" s="184"/>
      <c r="E104" s="184"/>
      <c r="F104" s="150" t="s">
        <v>119</v>
      </c>
      <c r="G104" s="133"/>
      <c r="H104" s="151"/>
      <c r="I104" s="150"/>
      <c r="J104" s="133"/>
      <c r="K104" s="151"/>
      <c r="L104" s="132"/>
      <c r="M104" s="133"/>
      <c r="N104" s="134"/>
      <c r="Q104" s="130">
        <f>Eingabe!$A$158</f>
        <v>0</v>
      </c>
      <c r="R104" s="131" t="str">
        <f>Eingabe!$B$158</f>
        <v>M20/4</v>
      </c>
      <c r="S104" s="131" t="str">
        <f>Eingabe!$B$154</f>
        <v>M20</v>
      </c>
    </row>
    <row r="105" spans="1:19" ht="16.5" customHeight="1">
      <c r="A105" s="246"/>
      <c r="B105" s="182">
        <v>4</v>
      </c>
      <c r="C105" s="185"/>
      <c r="D105" s="131"/>
      <c r="E105" s="131"/>
      <c r="F105" s="150" t="s">
        <v>119</v>
      </c>
      <c r="G105" s="133"/>
      <c r="H105" s="151"/>
      <c r="I105" s="150"/>
      <c r="J105" s="133"/>
      <c r="K105" s="151"/>
      <c r="L105" s="132"/>
      <c r="M105" s="133"/>
      <c r="N105" s="134"/>
      <c r="Q105" s="130">
        <f>Eingabe!$A$159</f>
        <v>0</v>
      </c>
      <c r="R105" s="131" t="str">
        <f>Eingabe!$B$159</f>
        <v>M20/5</v>
      </c>
      <c r="S105" s="131" t="str">
        <f>Eingabe!$B$154</f>
        <v>M20</v>
      </c>
    </row>
    <row r="106" spans="1:19" ht="16.5" customHeight="1">
      <c r="A106" s="246"/>
      <c r="B106" s="180">
        <v>5</v>
      </c>
      <c r="C106" s="183"/>
      <c r="D106" s="184"/>
      <c r="E106" s="184"/>
      <c r="F106" s="150" t="s">
        <v>119</v>
      </c>
      <c r="G106" s="133"/>
      <c r="H106" s="151"/>
      <c r="I106" s="150"/>
      <c r="J106" s="133"/>
      <c r="K106" s="151"/>
      <c r="L106" s="132"/>
      <c r="M106" s="133"/>
      <c r="N106" s="134"/>
      <c r="Q106" s="130">
        <f>Eingabe!$A$163</f>
        <v>0</v>
      </c>
      <c r="R106" s="131" t="str">
        <f>Eingabe!$B$163</f>
        <v>M21/1</v>
      </c>
      <c r="S106" s="131" t="str">
        <f>Eingabe!$B$162</f>
        <v>M21</v>
      </c>
    </row>
    <row r="107" spans="1:19" ht="16.5" customHeight="1" thickBot="1">
      <c r="A107" s="247"/>
      <c r="B107" s="186">
        <v>6</v>
      </c>
      <c r="C107" s="135"/>
      <c r="D107" s="136"/>
      <c r="E107" s="136"/>
      <c r="F107" s="152" t="s">
        <v>119</v>
      </c>
      <c r="G107" s="138"/>
      <c r="H107" s="153"/>
      <c r="I107" s="152"/>
      <c r="J107" s="138"/>
      <c r="K107" s="153"/>
      <c r="L107" s="137"/>
      <c r="M107" s="138"/>
      <c r="N107" s="139"/>
      <c r="Q107" s="130">
        <f>Eingabe!$A$164</f>
        <v>0</v>
      </c>
      <c r="R107" s="131" t="str">
        <f>Eingabe!$B$164</f>
        <v>M21/2</v>
      </c>
      <c r="S107" s="131" t="str">
        <f>Eingabe!$B$162</f>
        <v>M21</v>
      </c>
    </row>
    <row r="108" spans="1:19" ht="16.5" customHeight="1">
      <c r="A108" s="245" t="s">
        <v>177</v>
      </c>
      <c r="B108" s="198">
        <v>1</v>
      </c>
      <c r="C108" s="181"/>
      <c r="D108" s="125"/>
      <c r="E108" s="125"/>
      <c r="F108" s="199" t="s">
        <v>119</v>
      </c>
      <c r="G108" s="127"/>
      <c r="H108" s="200"/>
      <c r="I108" s="199"/>
      <c r="J108" s="127"/>
      <c r="K108" s="200"/>
      <c r="L108" s="126"/>
      <c r="M108" s="127"/>
      <c r="N108" s="128"/>
      <c r="Q108" s="130">
        <f>Eingabe!$A$165</f>
        <v>0</v>
      </c>
      <c r="R108" s="131" t="str">
        <f>Eingabe!$B$165</f>
        <v>M21/3</v>
      </c>
      <c r="S108" s="131" t="str">
        <f>Eingabe!$B$162</f>
        <v>M21</v>
      </c>
    </row>
    <row r="109" spans="1:19" ht="16.5" customHeight="1">
      <c r="A109" s="246"/>
      <c r="B109" s="180">
        <v>2</v>
      </c>
      <c r="C109" s="130"/>
      <c r="D109" s="131"/>
      <c r="E109" s="131"/>
      <c r="F109" s="150" t="s">
        <v>119</v>
      </c>
      <c r="G109" s="133"/>
      <c r="H109" s="151"/>
      <c r="I109" s="150"/>
      <c r="J109" s="133"/>
      <c r="K109" s="151"/>
      <c r="L109" s="132"/>
      <c r="M109" s="133"/>
      <c r="N109" s="134"/>
      <c r="Q109" s="130">
        <f>Eingabe!$A$166</f>
        <v>0</v>
      </c>
      <c r="R109" s="131" t="str">
        <f>Eingabe!$B$166</f>
        <v>M21/4</v>
      </c>
      <c r="S109" s="131" t="str">
        <f>Eingabe!$B$162</f>
        <v>M21</v>
      </c>
    </row>
    <row r="110" spans="1:19" ht="16.5" customHeight="1">
      <c r="A110" s="246"/>
      <c r="B110" s="182">
        <v>3</v>
      </c>
      <c r="C110" s="183"/>
      <c r="D110" s="184"/>
      <c r="E110" s="184"/>
      <c r="F110" s="150" t="s">
        <v>119</v>
      </c>
      <c r="G110" s="133"/>
      <c r="H110" s="151"/>
      <c r="I110" s="150"/>
      <c r="J110" s="133"/>
      <c r="K110" s="151"/>
      <c r="L110" s="132"/>
      <c r="M110" s="133"/>
      <c r="N110" s="134"/>
      <c r="Q110" s="130">
        <f>Eingabe!$A$167</f>
        <v>0</v>
      </c>
      <c r="R110" s="131" t="str">
        <f>Eingabe!$B$167</f>
        <v>M21/5</v>
      </c>
      <c r="S110" s="131" t="str">
        <f>Eingabe!$B$162</f>
        <v>M21</v>
      </c>
    </row>
    <row r="111" spans="1:19" ht="16.5" customHeight="1">
      <c r="A111" s="246"/>
      <c r="B111" s="182">
        <v>4</v>
      </c>
      <c r="C111" s="185"/>
      <c r="D111" s="131"/>
      <c r="E111" s="131"/>
      <c r="F111" s="150" t="s">
        <v>119</v>
      </c>
      <c r="G111" s="133"/>
      <c r="H111" s="151"/>
      <c r="I111" s="150"/>
      <c r="J111" s="133"/>
      <c r="K111" s="151"/>
      <c r="L111" s="132"/>
      <c r="M111" s="133"/>
      <c r="N111" s="134"/>
      <c r="Q111" s="130">
        <f>Eingabe!$A$171</f>
        <v>0</v>
      </c>
      <c r="R111" s="131" t="str">
        <f>Eingabe!$B$171</f>
        <v>M22/1</v>
      </c>
      <c r="S111" s="131" t="str">
        <f>Eingabe!$B$170</f>
        <v>M22</v>
      </c>
    </row>
    <row r="112" spans="1:19" ht="16.5" customHeight="1">
      <c r="A112" s="246"/>
      <c r="B112" s="180">
        <v>5</v>
      </c>
      <c r="C112" s="183"/>
      <c r="D112" s="184"/>
      <c r="E112" s="184"/>
      <c r="F112" s="150" t="s">
        <v>119</v>
      </c>
      <c r="G112" s="133"/>
      <c r="H112" s="151"/>
      <c r="I112" s="150"/>
      <c r="J112" s="133"/>
      <c r="K112" s="151"/>
      <c r="L112" s="132"/>
      <c r="M112" s="133"/>
      <c r="N112" s="134"/>
      <c r="Q112" s="130">
        <f>Eingabe!$A$172</f>
        <v>0</v>
      </c>
      <c r="R112" s="131" t="str">
        <f>Eingabe!$B$172</f>
        <v>M22/2</v>
      </c>
      <c r="S112" s="131" t="str">
        <f>Eingabe!$B$170</f>
        <v>M22</v>
      </c>
    </row>
    <row r="113" spans="1:19" ht="16.5" customHeight="1" thickBot="1">
      <c r="A113" s="247"/>
      <c r="B113" s="186">
        <v>6</v>
      </c>
      <c r="C113" s="135"/>
      <c r="D113" s="136"/>
      <c r="E113" s="136"/>
      <c r="F113" s="152" t="s">
        <v>119</v>
      </c>
      <c r="G113" s="138"/>
      <c r="H113" s="153"/>
      <c r="I113" s="152"/>
      <c r="J113" s="138"/>
      <c r="K113" s="153"/>
      <c r="L113" s="137"/>
      <c r="M113" s="138"/>
      <c r="N113" s="139"/>
      <c r="Q113" s="130">
        <f>Eingabe!$A$173</f>
        <v>0</v>
      </c>
      <c r="R113" s="131" t="str">
        <f>Eingabe!$B$173</f>
        <v>M22/3</v>
      </c>
      <c r="S113" s="131" t="str">
        <f>Eingabe!$B$170</f>
        <v>M22</v>
      </c>
    </row>
    <row r="114" spans="1:19" ht="16.5" customHeight="1">
      <c r="A114" s="245" t="s">
        <v>178</v>
      </c>
      <c r="B114" s="198">
        <v>1</v>
      </c>
      <c r="C114" s="181"/>
      <c r="D114" s="125"/>
      <c r="E114" s="125"/>
      <c r="F114" s="199" t="s">
        <v>119</v>
      </c>
      <c r="G114" s="127"/>
      <c r="H114" s="200"/>
      <c r="I114" s="199"/>
      <c r="J114" s="127"/>
      <c r="K114" s="200"/>
      <c r="L114" s="126"/>
      <c r="M114" s="127"/>
      <c r="N114" s="128"/>
      <c r="Q114" s="130">
        <f>Eingabe!$A$174</f>
        <v>0</v>
      </c>
      <c r="R114" s="131" t="str">
        <f>Eingabe!$B$174</f>
        <v>M22/4</v>
      </c>
      <c r="S114" s="131" t="str">
        <f>Eingabe!$B$170</f>
        <v>M22</v>
      </c>
    </row>
    <row r="115" spans="1:19" ht="16.5" customHeight="1">
      <c r="A115" s="246"/>
      <c r="B115" s="180">
        <v>2</v>
      </c>
      <c r="C115" s="130"/>
      <c r="D115" s="131"/>
      <c r="E115" s="131"/>
      <c r="F115" s="150" t="s">
        <v>119</v>
      </c>
      <c r="G115" s="133"/>
      <c r="H115" s="151"/>
      <c r="I115" s="150"/>
      <c r="J115" s="133"/>
      <c r="K115" s="151"/>
      <c r="L115" s="132"/>
      <c r="M115" s="133"/>
      <c r="N115" s="134"/>
      <c r="Q115" s="130">
        <f>Eingabe!$A$175</f>
        <v>0</v>
      </c>
      <c r="R115" s="131" t="str">
        <f>Eingabe!$B$175</f>
        <v>M22/5</v>
      </c>
      <c r="S115" s="131" t="str">
        <f>Eingabe!$B$170</f>
        <v>M22</v>
      </c>
    </row>
    <row r="116" spans="1:19" ht="16.5" customHeight="1">
      <c r="A116" s="246"/>
      <c r="B116" s="182">
        <v>3</v>
      </c>
      <c r="C116" s="183"/>
      <c r="D116" s="184"/>
      <c r="E116" s="184"/>
      <c r="F116" s="150" t="s">
        <v>119</v>
      </c>
      <c r="G116" s="133"/>
      <c r="H116" s="151"/>
      <c r="I116" s="150"/>
      <c r="J116" s="133"/>
      <c r="K116" s="151"/>
      <c r="L116" s="132"/>
      <c r="M116" s="133"/>
      <c r="N116" s="134"/>
      <c r="Q116" s="130">
        <f>Eingabe!$A$179</f>
        <v>0</v>
      </c>
      <c r="R116" s="131" t="str">
        <f>Eingabe!$B$179</f>
        <v>M23/1</v>
      </c>
      <c r="S116" s="131" t="str">
        <f>Eingabe!$B$178</f>
        <v>M23</v>
      </c>
    </row>
    <row r="117" spans="1:19" ht="16.5" customHeight="1">
      <c r="A117" s="246"/>
      <c r="B117" s="182">
        <v>4</v>
      </c>
      <c r="C117" s="185"/>
      <c r="D117" s="131"/>
      <c r="E117" s="131"/>
      <c r="F117" s="150" t="s">
        <v>119</v>
      </c>
      <c r="G117" s="133"/>
      <c r="H117" s="151"/>
      <c r="I117" s="150"/>
      <c r="J117" s="133"/>
      <c r="K117" s="151"/>
      <c r="L117" s="132"/>
      <c r="M117" s="133"/>
      <c r="N117" s="134"/>
      <c r="Q117" s="130">
        <f>Eingabe!$A$180</f>
        <v>0</v>
      </c>
      <c r="R117" s="131" t="str">
        <f>Eingabe!$B$180</f>
        <v>M23/2</v>
      </c>
      <c r="S117" s="131" t="str">
        <f>Eingabe!$B$178</f>
        <v>M23</v>
      </c>
    </row>
    <row r="118" spans="1:19" ht="16.5" customHeight="1">
      <c r="A118" s="246"/>
      <c r="B118" s="180">
        <v>5</v>
      </c>
      <c r="C118" s="183"/>
      <c r="D118" s="184"/>
      <c r="E118" s="184"/>
      <c r="F118" s="150" t="s">
        <v>119</v>
      </c>
      <c r="G118" s="133"/>
      <c r="H118" s="151"/>
      <c r="I118" s="150"/>
      <c r="J118" s="133"/>
      <c r="K118" s="151"/>
      <c r="L118" s="132"/>
      <c r="M118" s="133"/>
      <c r="N118" s="134"/>
      <c r="Q118" s="130">
        <f>Eingabe!$A$181</f>
        <v>0</v>
      </c>
      <c r="R118" s="131" t="str">
        <f>Eingabe!$B$181</f>
        <v>M23/3</v>
      </c>
      <c r="S118" s="131" t="str">
        <f>Eingabe!$B$178</f>
        <v>M23</v>
      </c>
    </row>
    <row r="119" spans="1:19" ht="16.5" customHeight="1" thickBot="1">
      <c r="A119" s="247"/>
      <c r="B119" s="186">
        <v>6</v>
      </c>
      <c r="C119" s="135"/>
      <c r="D119" s="136"/>
      <c r="E119" s="136"/>
      <c r="F119" s="152" t="s">
        <v>119</v>
      </c>
      <c r="G119" s="138"/>
      <c r="H119" s="153"/>
      <c r="I119" s="152"/>
      <c r="J119" s="138"/>
      <c r="K119" s="153"/>
      <c r="L119" s="137"/>
      <c r="M119" s="138"/>
      <c r="N119" s="139"/>
      <c r="Q119" s="130">
        <f>Eingabe!$A$182</f>
        <v>0</v>
      </c>
      <c r="R119" s="131" t="str">
        <f>Eingabe!$B$182</f>
        <v>M23/4</v>
      </c>
      <c r="S119" s="131" t="str">
        <f>Eingabe!$B$178</f>
        <v>M23</v>
      </c>
    </row>
    <row r="120" spans="1:19" ht="16.5" customHeight="1">
      <c r="A120" s="245" t="s">
        <v>179</v>
      </c>
      <c r="B120" s="198">
        <v>1</v>
      </c>
      <c r="C120" s="181"/>
      <c r="D120" s="125"/>
      <c r="E120" s="125"/>
      <c r="F120" s="199" t="s">
        <v>119</v>
      </c>
      <c r="G120" s="127"/>
      <c r="H120" s="200"/>
      <c r="I120" s="199"/>
      <c r="J120" s="127"/>
      <c r="K120" s="200"/>
      <c r="L120" s="126"/>
      <c r="M120" s="127"/>
      <c r="N120" s="128"/>
      <c r="Q120" s="130">
        <f>Eingabe!$A$183</f>
        <v>0</v>
      </c>
      <c r="R120" s="131" t="str">
        <f>Eingabe!$B$183</f>
        <v>M23/5</v>
      </c>
      <c r="S120" s="131" t="str">
        <f>Eingabe!$B$178</f>
        <v>M23</v>
      </c>
    </row>
    <row r="121" spans="1:19" ht="16.5" customHeight="1">
      <c r="A121" s="246"/>
      <c r="B121" s="180">
        <v>2</v>
      </c>
      <c r="C121" s="130"/>
      <c r="D121" s="131"/>
      <c r="E121" s="131"/>
      <c r="F121" s="150" t="s">
        <v>119</v>
      </c>
      <c r="G121" s="133"/>
      <c r="H121" s="151"/>
      <c r="I121" s="150"/>
      <c r="J121" s="133"/>
      <c r="K121" s="151"/>
      <c r="L121" s="132"/>
      <c r="M121" s="133"/>
      <c r="N121" s="134"/>
      <c r="Q121" s="130">
        <f>Eingabe!$A$187</f>
        <v>0</v>
      </c>
      <c r="R121" s="131" t="str">
        <f>Eingabe!$B$187</f>
        <v>M24/1</v>
      </c>
      <c r="S121" s="131" t="str">
        <f>Eingabe!$B$186</f>
        <v>M24</v>
      </c>
    </row>
    <row r="122" spans="1:19" ht="16.5" customHeight="1">
      <c r="A122" s="246"/>
      <c r="B122" s="182">
        <v>3</v>
      </c>
      <c r="C122" s="183"/>
      <c r="D122" s="184"/>
      <c r="E122" s="184"/>
      <c r="F122" s="150" t="s">
        <v>119</v>
      </c>
      <c r="G122" s="133"/>
      <c r="H122" s="151"/>
      <c r="I122" s="150"/>
      <c r="J122" s="133"/>
      <c r="K122" s="151"/>
      <c r="L122" s="132"/>
      <c r="M122" s="133"/>
      <c r="N122" s="134"/>
      <c r="Q122" s="130">
        <f>Eingabe!$A$188</f>
        <v>0</v>
      </c>
      <c r="R122" s="131" t="str">
        <f>Eingabe!$B$188</f>
        <v>M24/2</v>
      </c>
      <c r="S122" s="131" t="str">
        <f>Eingabe!$B$186</f>
        <v>M24</v>
      </c>
    </row>
    <row r="123" spans="1:19" ht="16.5" customHeight="1">
      <c r="A123" s="246"/>
      <c r="B123" s="182">
        <v>4</v>
      </c>
      <c r="C123" s="185"/>
      <c r="D123" s="131"/>
      <c r="E123" s="131"/>
      <c r="F123" s="150" t="s">
        <v>119</v>
      </c>
      <c r="G123" s="133"/>
      <c r="H123" s="151"/>
      <c r="I123" s="150"/>
      <c r="J123" s="133"/>
      <c r="K123" s="151"/>
      <c r="L123" s="132"/>
      <c r="M123" s="133"/>
      <c r="N123" s="134"/>
      <c r="Q123" s="130">
        <f>Eingabe!$A$189</f>
        <v>0</v>
      </c>
      <c r="R123" s="131" t="str">
        <f>Eingabe!$B$189</f>
        <v>M24/3</v>
      </c>
      <c r="S123" s="131" t="str">
        <f>Eingabe!$B$186</f>
        <v>M24</v>
      </c>
    </row>
    <row r="124" spans="1:19" ht="16.5" customHeight="1">
      <c r="A124" s="246"/>
      <c r="B124" s="180">
        <v>5</v>
      </c>
      <c r="C124" s="183"/>
      <c r="D124" s="184"/>
      <c r="E124" s="184"/>
      <c r="F124" s="150" t="s">
        <v>119</v>
      </c>
      <c r="G124" s="133"/>
      <c r="H124" s="151"/>
      <c r="I124" s="150"/>
      <c r="J124" s="133"/>
      <c r="K124" s="151"/>
      <c r="L124" s="132"/>
      <c r="M124" s="133"/>
      <c r="N124" s="134"/>
      <c r="Q124" s="130">
        <f>Eingabe!$A$190</f>
        <v>0</v>
      </c>
      <c r="R124" s="131" t="str">
        <f>Eingabe!$B$190</f>
        <v>M24/4</v>
      </c>
      <c r="S124" s="131" t="str">
        <f>Eingabe!$B$186</f>
        <v>M24</v>
      </c>
    </row>
    <row r="125" spans="1:19" ht="16.5" customHeight="1" thickBot="1">
      <c r="A125" s="247"/>
      <c r="B125" s="186">
        <v>6</v>
      </c>
      <c r="C125" s="135"/>
      <c r="D125" s="136"/>
      <c r="E125" s="136"/>
      <c r="F125" s="152" t="s">
        <v>119</v>
      </c>
      <c r="G125" s="138"/>
      <c r="H125" s="153"/>
      <c r="I125" s="152"/>
      <c r="J125" s="138"/>
      <c r="K125" s="153"/>
      <c r="L125" s="137"/>
      <c r="M125" s="138"/>
      <c r="N125" s="139"/>
      <c r="Q125" s="130">
        <f>Eingabe!$A$191</f>
        <v>0</v>
      </c>
      <c r="R125" s="131" t="str">
        <f>Eingabe!$B$191</f>
        <v>M24/5</v>
      </c>
      <c r="S125" s="131" t="str">
        <f>Eingabe!$B$186</f>
        <v>M24</v>
      </c>
    </row>
    <row r="126" spans="1:19" ht="16.5" customHeight="1">
      <c r="A126" s="245" t="s">
        <v>180</v>
      </c>
      <c r="B126" s="198">
        <v>1</v>
      </c>
      <c r="C126" s="181"/>
      <c r="D126" s="125"/>
      <c r="E126" s="125"/>
      <c r="F126" s="199" t="s">
        <v>119</v>
      </c>
      <c r="G126" s="127"/>
      <c r="H126" s="200"/>
      <c r="I126" s="199"/>
      <c r="J126" s="127"/>
      <c r="K126" s="200"/>
      <c r="L126" s="126"/>
      <c r="M126" s="127"/>
      <c r="N126" s="128"/>
      <c r="Q126" s="130">
        <f>Eingabe!$A$195</f>
        <v>0</v>
      </c>
      <c r="R126" s="131" t="str">
        <f>Eingabe!$B$195</f>
        <v>M25/1</v>
      </c>
      <c r="S126" s="131" t="str">
        <f>Eingabe!$B$194</f>
        <v>M25</v>
      </c>
    </row>
    <row r="127" spans="1:19" ht="16.5" customHeight="1">
      <c r="A127" s="246"/>
      <c r="B127" s="180">
        <v>2</v>
      </c>
      <c r="C127" s="130"/>
      <c r="D127" s="131"/>
      <c r="E127" s="131"/>
      <c r="F127" s="150" t="s">
        <v>119</v>
      </c>
      <c r="G127" s="133"/>
      <c r="H127" s="151"/>
      <c r="I127" s="150"/>
      <c r="J127" s="133"/>
      <c r="K127" s="151"/>
      <c r="L127" s="132"/>
      <c r="M127" s="133"/>
      <c r="N127" s="134"/>
      <c r="Q127" s="130">
        <f>Eingabe!$A$196</f>
        <v>0</v>
      </c>
      <c r="R127" s="131" t="str">
        <f>Eingabe!$B$196</f>
        <v>M25/2</v>
      </c>
      <c r="S127" s="131" t="str">
        <f>Eingabe!$B$194</f>
        <v>M25</v>
      </c>
    </row>
    <row r="128" spans="1:19" ht="16.5" customHeight="1">
      <c r="A128" s="246"/>
      <c r="B128" s="182">
        <v>3</v>
      </c>
      <c r="C128" s="183"/>
      <c r="D128" s="184"/>
      <c r="E128" s="184"/>
      <c r="F128" s="150" t="s">
        <v>119</v>
      </c>
      <c r="G128" s="133"/>
      <c r="H128" s="151"/>
      <c r="I128" s="150"/>
      <c r="J128" s="133"/>
      <c r="K128" s="151"/>
      <c r="L128" s="132"/>
      <c r="M128" s="133"/>
      <c r="N128" s="134"/>
      <c r="Q128" s="130">
        <f>Eingabe!$A$197</f>
        <v>0</v>
      </c>
      <c r="R128" s="131" t="str">
        <f>Eingabe!$B$197</f>
        <v>M25/3</v>
      </c>
      <c r="S128" s="131" t="str">
        <f>Eingabe!$B$194</f>
        <v>M25</v>
      </c>
    </row>
    <row r="129" spans="1:19" ht="16.5" customHeight="1">
      <c r="A129" s="246"/>
      <c r="B129" s="182">
        <v>4</v>
      </c>
      <c r="C129" s="185"/>
      <c r="D129" s="131"/>
      <c r="E129" s="131"/>
      <c r="F129" s="150" t="s">
        <v>119</v>
      </c>
      <c r="G129" s="133"/>
      <c r="H129" s="151"/>
      <c r="I129" s="150"/>
      <c r="J129" s="133"/>
      <c r="K129" s="151"/>
      <c r="L129" s="132"/>
      <c r="M129" s="133"/>
      <c r="N129" s="134"/>
      <c r="Q129" s="130">
        <f>Eingabe!$A$198</f>
        <v>0</v>
      </c>
      <c r="R129" s="131" t="str">
        <f>Eingabe!$B$198</f>
        <v>M25/4</v>
      </c>
      <c r="S129" s="131" t="str">
        <f>Eingabe!$B$194</f>
        <v>M25</v>
      </c>
    </row>
    <row r="130" spans="1:19" ht="16.5" customHeight="1">
      <c r="A130" s="246"/>
      <c r="B130" s="180">
        <v>5</v>
      </c>
      <c r="C130" s="183"/>
      <c r="D130" s="184"/>
      <c r="E130" s="184"/>
      <c r="F130" s="150" t="s">
        <v>119</v>
      </c>
      <c r="G130" s="133"/>
      <c r="H130" s="151"/>
      <c r="I130" s="150"/>
      <c r="J130" s="133"/>
      <c r="K130" s="151"/>
      <c r="L130" s="132"/>
      <c r="M130" s="133"/>
      <c r="N130" s="134"/>
      <c r="Q130" s="130">
        <f>Eingabe!$A$199</f>
        <v>0</v>
      </c>
      <c r="R130" s="131" t="str">
        <f>Eingabe!$B$199</f>
        <v>M25/5</v>
      </c>
      <c r="S130" s="131" t="str">
        <f>Eingabe!$B$194</f>
        <v>M25</v>
      </c>
    </row>
    <row r="131" spans="1:19" ht="16.5" customHeight="1" thickBot="1">
      <c r="A131" s="247"/>
      <c r="B131" s="186">
        <v>6</v>
      </c>
      <c r="C131" s="135"/>
      <c r="D131" s="136"/>
      <c r="E131" s="136"/>
      <c r="F131" s="152" t="s">
        <v>119</v>
      </c>
      <c r="G131" s="138"/>
      <c r="H131" s="153"/>
      <c r="I131" s="152"/>
      <c r="J131" s="138"/>
      <c r="K131" s="153"/>
      <c r="L131" s="137"/>
      <c r="M131" s="138"/>
      <c r="N131" s="139"/>
      <c r="Q131" s="130">
        <f>Eingabe!$A$203</f>
        <v>0</v>
      </c>
      <c r="R131" s="131" t="str">
        <f>Eingabe!$B$203</f>
        <v>M26/1</v>
      </c>
      <c r="S131" s="131" t="str">
        <f>Eingabe!$B$202</f>
        <v>M26</v>
      </c>
    </row>
    <row r="132" spans="1:19" ht="16.5" customHeight="1">
      <c r="A132" s="245" t="s">
        <v>181</v>
      </c>
      <c r="B132" s="198">
        <v>1</v>
      </c>
      <c r="C132" s="181"/>
      <c r="D132" s="125"/>
      <c r="E132" s="125"/>
      <c r="F132" s="199" t="s">
        <v>119</v>
      </c>
      <c r="G132" s="127"/>
      <c r="H132" s="200"/>
      <c r="I132" s="199"/>
      <c r="J132" s="127"/>
      <c r="K132" s="200"/>
      <c r="L132" s="126"/>
      <c r="M132" s="127"/>
      <c r="N132" s="128"/>
      <c r="Q132" s="130">
        <f>Eingabe!$A$204</f>
        <v>0</v>
      </c>
      <c r="R132" s="131" t="str">
        <f>Eingabe!$B$204</f>
        <v>M26/2</v>
      </c>
      <c r="S132" s="131" t="str">
        <f>Eingabe!$B$202</f>
        <v>M26</v>
      </c>
    </row>
    <row r="133" spans="1:19" ht="16.5" customHeight="1">
      <c r="A133" s="246"/>
      <c r="B133" s="180">
        <v>2</v>
      </c>
      <c r="C133" s="130"/>
      <c r="D133" s="131"/>
      <c r="E133" s="131"/>
      <c r="F133" s="150" t="s">
        <v>119</v>
      </c>
      <c r="G133" s="133"/>
      <c r="H133" s="151"/>
      <c r="I133" s="150"/>
      <c r="J133" s="133"/>
      <c r="K133" s="151"/>
      <c r="L133" s="132"/>
      <c r="M133" s="133"/>
      <c r="N133" s="134"/>
      <c r="Q133" s="130">
        <f>Eingabe!$A$205</f>
        <v>0</v>
      </c>
      <c r="R133" s="131" t="str">
        <f>Eingabe!$B$205</f>
        <v>M26/3</v>
      </c>
      <c r="S133" s="131" t="str">
        <f>Eingabe!$B$202</f>
        <v>M26</v>
      </c>
    </row>
    <row r="134" spans="1:19" ht="16.5" customHeight="1">
      <c r="A134" s="246"/>
      <c r="B134" s="182">
        <v>3</v>
      </c>
      <c r="C134" s="183"/>
      <c r="D134" s="184"/>
      <c r="E134" s="184"/>
      <c r="F134" s="150" t="s">
        <v>119</v>
      </c>
      <c r="G134" s="133"/>
      <c r="H134" s="151"/>
      <c r="I134" s="150"/>
      <c r="J134" s="133"/>
      <c r="K134" s="151"/>
      <c r="L134" s="132"/>
      <c r="M134" s="133"/>
      <c r="N134" s="134"/>
      <c r="Q134" s="130">
        <f>Eingabe!$A$206</f>
        <v>0</v>
      </c>
      <c r="R134" s="131" t="str">
        <f>Eingabe!$B$206</f>
        <v>M26/4</v>
      </c>
      <c r="S134" s="131" t="str">
        <f>Eingabe!$B$202</f>
        <v>M26</v>
      </c>
    </row>
    <row r="135" spans="1:19" ht="16.5" customHeight="1">
      <c r="A135" s="246"/>
      <c r="B135" s="182">
        <v>4</v>
      </c>
      <c r="C135" s="185"/>
      <c r="D135" s="131"/>
      <c r="E135" s="131"/>
      <c r="F135" s="150" t="s">
        <v>119</v>
      </c>
      <c r="G135" s="133"/>
      <c r="H135" s="151"/>
      <c r="I135" s="150"/>
      <c r="J135" s="133"/>
      <c r="K135" s="151"/>
      <c r="L135" s="132"/>
      <c r="M135" s="133"/>
      <c r="N135" s="134"/>
      <c r="Q135" s="130">
        <f>Eingabe!$A$207</f>
        <v>0</v>
      </c>
      <c r="R135" s="131" t="str">
        <f>Eingabe!$B$207</f>
        <v>M26/5</v>
      </c>
      <c r="S135" s="131" t="str">
        <f>Eingabe!$B$202</f>
        <v>M26</v>
      </c>
    </row>
    <row r="136" spans="1:19" ht="16.5" customHeight="1">
      <c r="A136" s="246"/>
      <c r="B136" s="180">
        <v>5</v>
      </c>
      <c r="C136" s="183"/>
      <c r="D136" s="184"/>
      <c r="E136" s="184"/>
      <c r="F136" s="150" t="s">
        <v>119</v>
      </c>
      <c r="G136" s="133"/>
      <c r="H136" s="151"/>
      <c r="I136" s="150"/>
      <c r="J136" s="133"/>
      <c r="K136" s="151"/>
      <c r="L136" s="132"/>
      <c r="M136" s="133"/>
      <c r="N136" s="134"/>
      <c r="Q136" s="130">
        <f>Eingabe!$A$211</f>
        <v>0</v>
      </c>
      <c r="R136" s="131" t="str">
        <f>Eingabe!$B$211</f>
        <v>M27/1</v>
      </c>
      <c r="S136" s="131" t="str">
        <f>Eingabe!$B$210</f>
        <v>M27</v>
      </c>
    </row>
    <row r="137" spans="1:19" ht="16.5" customHeight="1" thickBot="1">
      <c r="A137" s="247"/>
      <c r="B137" s="186">
        <v>6</v>
      </c>
      <c r="C137" s="135"/>
      <c r="D137" s="136"/>
      <c r="E137" s="136"/>
      <c r="F137" s="152" t="s">
        <v>119</v>
      </c>
      <c r="G137" s="138"/>
      <c r="H137" s="153"/>
      <c r="I137" s="152"/>
      <c r="J137" s="138"/>
      <c r="K137" s="153"/>
      <c r="L137" s="137"/>
      <c r="M137" s="138"/>
      <c r="N137" s="139"/>
      <c r="Q137" s="130">
        <f>Eingabe!$A$212</f>
        <v>0</v>
      </c>
      <c r="R137" s="131" t="str">
        <f>Eingabe!$B$212</f>
        <v>M27/2</v>
      </c>
      <c r="S137" s="131" t="str">
        <f>Eingabe!$B$210</f>
        <v>M27</v>
      </c>
    </row>
    <row r="138" spans="1:19" ht="16.5" customHeight="1">
      <c r="A138" s="245" t="s">
        <v>182</v>
      </c>
      <c r="B138" s="198">
        <v>1</v>
      </c>
      <c r="C138" s="181"/>
      <c r="D138" s="125"/>
      <c r="E138" s="125"/>
      <c r="F138" s="199" t="s">
        <v>119</v>
      </c>
      <c r="G138" s="127"/>
      <c r="H138" s="200"/>
      <c r="I138" s="199"/>
      <c r="J138" s="127"/>
      <c r="K138" s="200"/>
      <c r="L138" s="126"/>
      <c r="M138" s="127"/>
      <c r="N138" s="128"/>
      <c r="Q138" s="130">
        <f>Eingabe!$A$213</f>
        <v>0</v>
      </c>
      <c r="R138" s="131" t="str">
        <f>Eingabe!$B$213</f>
        <v>M27/3</v>
      </c>
      <c r="S138" s="131" t="str">
        <f>Eingabe!$B$210</f>
        <v>M27</v>
      </c>
    </row>
    <row r="139" spans="1:19" ht="16.5" customHeight="1">
      <c r="A139" s="246"/>
      <c r="B139" s="180">
        <v>2</v>
      </c>
      <c r="C139" s="130"/>
      <c r="D139" s="131"/>
      <c r="E139" s="131"/>
      <c r="F139" s="150" t="s">
        <v>119</v>
      </c>
      <c r="G139" s="133"/>
      <c r="H139" s="151"/>
      <c r="I139" s="150"/>
      <c r="J139" s="133"/>
      <c r="K139" s="151"/>
      <c r="L139" s="132"/>
      <c r="M139" s="133"/>
      <c r="N139" s="134"/>
      <c r="Q139" s="130">
        <f>Eingabe!$A$214</f>
        <v>0</v>
      </c>
      <c r="R139" s="131" t="str">
        <f>Eingabe!$B$214</f>
        <v>M27/4</v>
      </c>
      <c r="S139" s="131" t="str">
        <f>Eingabe!$B$210</f>
        <v>M27</v>
      </c>
    </row>
    <row r="140" spans="1:19" ht="16.5" customHeight="1">
      <c r="A140" s="246"/>
      <c r="B140" s="182">
        <v>3</v>
      </c>
      <c r="C140" s="183"/>
      <c r="D140" s="184"/>
      <c r="E140" s="184"/>
      <c r="F140" s="150" t="s">
        <v>119</v>
      </c>
      <c r="G140" s="133"/>
      <c r="H140" s="151"/>
      <c r="I140" s="150"/>
      <c r="J140" s="133"/>
      <c r="K140" s="151"/>
      <c r="L140" s="132"/>
      <c r="M140" s="133"/>
      <c r="N140" s="134"/>
      <c r="Q140" s="130">
        <f>Eingabe!$A$215</f>
        <v>0</v>
      </c>
      <c r="R140" s="131" t="str">
        <f>Eingabe!$B$215</f>
        <v>M27/5</v>
      </c>
      <c r="S140" s="131" t="str">
        <f>Eingabe!$B$210</f>
        <v>M27</v>
      </c>
    </row>
    <row r="141" spans="1:19" ht="16.5" customHeight="1">
      <c r="A141" s="246"/>
      <c r="B141" s="182">
        <v>4</v>
      </c>
      <c r="C141" s="185"/>
      <c r="D141" s="131"/>
      <c r="E141" s="131"/>
      <c r="F141" s="150" t="s">
        <v>119</v>
      </c>
      <c r="G141" s="133"/>
      <c r="H141" s="151"/>
      <c r="I141" s="150"/>
      <c r="J141" s="133"/>
      <c r="K141" s="151"/>
      <c r="L141" s="132"/>
      <c r="M141" s="133"/>
      <c r="N141" s="134"/>
      <c r="Q141" s="130">
        <f>Eingabe!$A$219</f>
        <v>0</v>
      </c>
      <c r="R141" s="131" t="str">
        <f>Eingabe!$B$219</f>
        <v>M28/1</v>
      </c>
      <c r="S141" s="131" t="str">
        <f>Eingabe!$B$218</f>
        <v>M28</v>
      </c>
    </row>
    <row r="142" spans="1:19" ht="16.5" customHeight="1">
      <c r="A142" s="246"/>
      <c r="B142" s="180">
        <v>5</v>
      </c>
      <c r="C142" s="183"/>
      <c r="D142" s="184"/>
      <c r="E142" s="184"/>
      <c r="F142" s="150" t="s">
        <v>119</v>
      </c>
      <c r="G142" s="133"/>
      <c r="H142" s="151"/>
      <c r="I142" s="150"/>
      <c r="J142" s="133"/>
      <c r="K142" s="151"/>
      <c r="L142" s="132"/>
      <c r="M142" s="133"/>
      <c r="N142" s="134"/>
      <c r="Q142" s="130">
        <f>Eingabe!$A$220</f>
        <v>0</v>
      </c>
      <c r="R142" s="131" t="str">
        <f>Eingabe!$B$220</f>
        <v>M28/2</v>
      </c>
      <c r="S142" s="131" t="str">
        <f>Eingabe!$B$218</f>
        <v>M28</v>
      </c>
    </row>
    <row r="143" spans="1:19" ht="16.5" customHeight="1" thickBot="1">
      <c r="A143" s="247"/>
      <c r="B143" s="186">
        <v>6</v>
      </c>
      <c r="C143" s="135"/>
      <c r="D143" s="136"/>
      <c r="E143" s="136"/>
      <c r="F143" s="152" t="s">
        <v>119</v>
      </c>
      <c r="G143" s="138"/>
      <c r="H143" s="153"/>
      <c r="I143" s="152"/>
      <c r="J143" s="138"/>
      <c r="K143" s="153"/>
      <c r="L143" s="137"/>
      <c r="M143" s="138"/>
      <c r="N143" s="139"/>
      <c r="Q143" s="130">
        <f>Eingabe!$A$221</f>
        <v>0</v>
      </c>
      <c r="R143" s="131" t="str">
        <f>Eingabe!$B$221</f>
        <v>M28/3</v>
      </c>
      <c r="S143" s="131" t="str">
        <f>Eingabe!$B$218</f>
        <v>M28</v>
      </c>
    </row>
    <row r="144" spans="1:19" ht="16.5" customHeight="1">
      <c r="A144" s="245" t="s">
        <v>183</v>
      </c>
      <c r="B144" s="198">
        <v>1</v>
      </c>
      <c r="C144" s="181"/>
      <c r="D144" s="125"/>
      <c r="E144" s="125"/>
      <c r="F144" s="199" t="s">
        <v>119</v>
      </c>
      <c r="G144" s="127"/>
      <c r="H144" s="200"/>
      <c r="I144" s="199"/>
      <c r="J144" s="127"/>
      <c r="K144" s="200"/>
      <c r="L144" s="126"/>
      <c r="M144" s="127"/>
      <c r="N144" s="128"/>
      <c r="Q144" s="130">
        <f>Eingabe!$A$222</f>
        <v>0</v>
      </c>
      <c r="R144" s="131" t="str">
        <f>Eingabe!$B$222</f>
        <v>M28/4</v>
      </c>
      <c r="S144" s="131" t="str">
        <f>Eingabe!$B$218</f>
        <v>M28</v>
      </c>
    </row>
    <row r="145" spans="1:19" ht="16.5" customHeight="1">
      <c r="A145" s="246"/>
      <c r="B145" s="180">
        <v>2</v>
      </c>
      <c r="C145" s="130"/>
      <c r="D145" s="131"/>
      <c r="E145" s="131"/>
      <c r="F145" s="150" t="s">
        <v>119</v>
      </c>
      <c r="G145" s="133"/>
      <c r="H145" s="151"/>
      <c r="I145" s="150"/>
      <c r="J145" s="133"/>
      <c r="K145" s="151"/>
      <c r="L145" s="132"/>
      <c r="M145" s="133"/>
      <c r="N145" s="134"/>
      <c r="Q145" s="130">
        <f>Eingabe!$A$223</f>
        <v>0</v>
      </c>
      <c r="R145" s="131" t="str">
        <f>Eingabe!$B$223</f>
        <v>M28/5</v>
      </c>
      <c r="S145" s="131" t="str">
        <f>Eingabe!$B$218</f>
        <v>M28</v>
      </c>
    </row>
    <row r="146" spans="1:19" ht="16.5" customHeight="1">
      <c r="A146" s="246"/>
      <c r="B146" s="182">
        <v>3</v>
      </c>
      <c r="C146" s="183"/>
      <c r="D146" s="184"/>
      <c r="E146" s="184"/>
      <c r="F146" s="150" t="s">
        <v>119</v>
      </c>
      <c r="G146" s="133"/>
      <c r="H146" s="151"/>
      <c r="I146" s="150"/>
      <c r="J146" s="133"/>
      <c r="K146" s="151"/>
      <c r="L146" s="132"/>
      <c r="M146" s="133"/>
      <c r="N146" s="134"/>
      <c r="Q146" s="130">
        <f>Eingabe!$A$227</f>
        <v>0</v>
      </c>
      <c r="R146" s="131" t="str">
        <f>Eingabe!$B$227</f>
        <v>M29/1</v>
      </c>
      <c r="S146" s="131" t="str">
        <f>Eingabe!$B$226</f>
        <v>M29</v>
      </c>
    </row>
    <row r="147" spans="1:19" ht="16.5" customHeight="1">
      <c r="A147" s="246"/>
      <c r="B147" s="182">
        <v>4</v>
      </c>
      <c r="C147" s="185"/>
      <c r="D147" s="131"/>
      <c r="E147" s="131"/>
      <c r="F147" s="150" t="s">
        <v>119</v>
      </c>
      <c r="G147" s="133"/>
      <c r="H147" s="151"/>
      <c r="I147" s="150"/>
      <c r="J147" s="133"/>
      <c r="K147" s="151"/>
      <c r="L147" s="132"/>
      <c r="M147" s="133"/>
      <c r="N147" s="134"/>
      <c r="Q147" s="130">
        <f>Eingabe!$A$228</f>
        <v>0</v>
      </c>
      <c r="R147" s="131" t="str">
        <f>Eingabe!$B$228</f>
        <v>M29/2</v>
      </c>
      <c r="S147" s="131" t="str">
        <f>Eingabe!$B$226</f>
        <v>M29</v>
      </c>
    </row>
    <row r="148" spans="1:19" ht="16.5" customHeight="1">
      <c r="A148" s="246"/>
      <c r="B148" s="180">
        <v>5</v>
      </c>
      <c r="C148" s="183"/>
      <c r="D148" s="184"/>
      <c r="E148" s="184"/>
      <c r="F148" s="150" t="s">
        <v>119</v>
      </c>
      <c r="G148" s="133"/>
      <c r="H148" s="151"/>
      <c r="I148" s="150"/>
      <c r="J148" s="133"/>
      <c r="K148" s="151"/>
      <c r="L148" s="132"/>
      <c r="M148" s="133"/>
      <c r="N148" s="134"/>
      <c r="Q148" s="130">
        <f>Eingabe!$A$229</f>
        <v>0</v>
      </c>
      <c r="R148" s="131" t="str">
        <f>Eingabe!$B$229</f>
        <v>M29/3</v>
      </c>
      <c r="S148" s="131" t="str">
        <f>Eingabe!$B$226</f>
        <v>M29</v>
      </c>
    </row>
    <row r="149" spans="1:19" ht="16.5" customHeight="1" thickBot="1">
      <c r="A149" s="247"/>
      <c r="B149" s="186">
        <v>6</v>
      </c>
      <c r="C149" s="135"/>
      <c r="D149" s="136"/>
      <c r="E149" s="136"/>
      <c r="F149" s="152" t="s">
        <v>119</v>
      </c>
      <c r="G149" s="138"/>
      <c r="H149" s="153"/>
      <c r="I149" s="152"/>
      <c r="J149" s="138"/>
      <c r="K149" s="153"/>
      <c r="L149" s="137"/>
      <c r="M149" s="138"/>
      <c r="N149" s="139"/>
      <c r="Q149" s="130">
        <f>Eingabe!$A$230</f>
        <v>0</v>
      </c>
      <c r="R149" s="131" t="str">
        <f>Eingabe!$B$230</f>
        <v>M29/4</v>
      </c>
      <c r="S149" s="131" t="str">
        <f>Eingabe!$B$226</f>
        <v>M29</v>
      </c>
    </row>
    <row r="150" spans="1:19" ht="16.5" customHeight="1">
      <c r="A150" s="245" t="s">
        <v>184</v>
      </c>
      <c r="B150" s="198">
        <v>1</v>
      </c>
      <c r="C150" s="181"/>
      <c r="D150" s="125"/>
      <c r="E150" s="125"/>
      <c r="F150" s="199" t="s">
        <v>119</v>
      </c>
      <c r="G150" s="127"/>
      <c r="H150" s="200"/>
      <c r="I150" s="199"/>
      <c r="J150" s="127"/>
      <c r="K150" s="200"/>
      <c r="L150" s="126"/>
      <c r="M150" s="127"/>
      <c r="N150" s="128"/>
      <c r="Q150" s="130">
        <f>Eingabe!$A$231</f>
        <v>0</v>
      </c>
      <c r="R150" s="131" t="str">
        <f>Eingabe!$B$231</f>
        <v>M29/5</v>
      </c>
      <c r="S150" s="131" t="str">
        <f>Eingabe!$B$226</f>
        <v>M29</v>
      </c>
    </row>
    <row r="151" spans="1:19" ht="16.5" customHeight="1">
      <c r="A151" s="246"/>
      <c r="B151" s="180">
        <v>2</v>
      </c>
      <c r="C151" s="130"/>
      <c r="D151" s="131"/>
      <c r="E151" s="131"/>
      <c r="F151" s="150" t="s">
        <v>119</v>
      </c>
      <c r="G151" s="133"/>
      <c r="H151" s="151"/>
      <c r="I151" s="150"/>
      <c r="J151" s="133"/>
      <c r="K151" s="151"/>
      <c r="L151" s="132"/>
      <c r="M151" s="133"/>
      <c r="N151" s="134"/>
      <c r="Q151" s="130">
        <f>Eingabe!$A$235</f>
        <v>0</v>
      </c>
      <c r="R151" s="131" t="str">
        <f>Eingabe!$B$235</f>
        <v>M30/1</v>
      </c>
      <c r="S151" s="131" t="str">
        <f>Eingabe!$B$234</f>
        <v>M30</v>
      </c>
    </row>
    <row r="152" spans="1:19" ht="16.5" customHeight="1">
      <c r="A152" s="246"/>
      <c r="B152" s="182">
        <v>3</v>
      </c>
      <c r="C152" s="183"/>
      <c r="D152" s="184"/>
      <c r="E152" s="184"/>
      <c r="F152" s="150" t="s">
        <v>119</v>
      </c>
      <c r="G152" s="133"/>
      <c r="H152" s="151"/>
      <c r="I152" s="150"/>
      <c r="J152" s="133"/>
      <c r="K152" s="151"/>
      <c r="L152" s="132"/>
      <c r="M152" s="133"/>
      <c r="N152" s="134"/>
      <c r="Q152" s="130">
        <f>Eingabe!$A$236</f>
        <v>0</v>
      </c>
      <c r="R152" s="131" t="str">
        <f>Eingabe!$B$236</f>
        <v>M30/2</v>
      </c>
      <c r="S152" s="131" t="str">
        <f>Eingabe!$B$234</f>
        <v>M30</v>
      </c>
    </row>
    <row r="153" spans="1:19" ht="16.5" customHeight="1">
      <c r="A153" s="246"/>
      <c r="B153" s="182">
        <v>4</v>
      </c>
      <c r="C153" s="185"/>
      <c r="D153" s="131"/>
      <c r="E153" s="131"/>
      <c r="F153" s="150" t="s">
        <v>119</v>
      </c>
      <c r="G153" s="133"/>
      <c r="H153" s="151"/>
      <c r="I153" s="150"/>
      <c r="J153" s="133"/>
      <c r="K153" s="151"/>
      <c r="L153" s="132"/>
      <c r="M153" s="133"/>
      <c r="N153" s="134"/>
      <c r="Q153" s="130">
        <f>Eingabe!$A$237</f>
        <v>0</v>
      </c>
      <c r="R153" s="131" t="str">
        <f>Eingabe!$B$237</f>
        <v>M30/3</v>
      </c>
      <c r="S153" s="131" t="str">
        <f>Eingabe!$B$234</f>
        <v>M30</v>
      </c>
    </row>
    <row r="154" spans="1:19" ht="16.5" customHeight="1">
      <c r="A154" s="246"/>
      <c r="B154" s="180">
        <v>5</v>
      </c>
      <c r="C154" s="183"/>
      <c r="D154" s="184"/>
      <c r="E154" s="184"/>
      <c r="F154" s="150" t="s">
        <v>119</v>
      </c>
      <c r="G154" s="133"/>
      <c r="H154" s="151"/>
      <c r="I154" s="150"/>
      <c r="J154" s="133"/>
      <c r="K154" s="151"/>
      <c r="L154" s="132"/>
      <c r="M154" s="133"/>
      <c r="N154" s="134"/>
      <c r="Q154" s="130">
        <f>Eingabe!$A$238</f>
        <v>0</v>
      </c>
      <c r="R154" s="131" t="str">
        <f>Eingabe!$B$238</f>
        <v>M30/4</v>
      </c>
      <c r="S154" s="131" t="str">
        <f>Eingabe!$B$234</f>
        <v>M30</v>
      </c>
    </row>
    <row r="155" spans="1:19" ht="16.5" customHeight="1" thickBot="1">
      <c r="A155" s="247"/>
      <c r="B155" s="186">
        <v>6</v>
      </c>
      <c r="C155" s="135"/>
      <c r="D155" s="136"/>
      <c r="E155" s="136"/>
      <c r="F155" s="152" t="s">
        <v>119</v>
      </c>
      <c r="G155" s="138"/>
      <c r="H155" s="153"/>
      <c r="I155" s="152"/>
      <c r="J155" s="138"/>
      <c r="K155" s="153"/>
      <c r="L155" s="137"/>
      <c r="M155" s="138"/>
      <c r="N155" s="139"/>
      <c r="Q155" s="130">
        <f>Eingabe!$A$239</f>
        <v>0</v>
      </c>
      <c r="R155" s="131" t="str">
        <f>Eingabe!$B$239</f>
        <v>M30/5</v>
      </c>
      <c r="S155" s="131" t="str">
        <f>Eingabe!$B$234</f>
        <v>M30</v>
      </c>
    </row>
    <row r="156" spans="1:14" ht="16.5" customHeight="1">
      <c r="A156" s="245" t="s">
        <v>185</v>
      </c>
      <c r="B156" s="198">
        <v>1</v>
      </c>
      <c r="C156" s="181"/>
      <c r="D156" s="125"/>
      <c r="E156" s="125"/>
      <c r="F156" s="199" t="s">
        <v>119</v>
      </c>
      <c r="G156" s="127"/>
      <c r="H156" s="200"/>
      <c r="I156" s="199"/>
      <c r="J156" s="127"/>
      <c r="K156" s="200"/>
      <c r="L156" s="126"/>
      <c r="M156" s="127"/>
      <c r="N156" s="128"/>
    </row>
    <row r="157" spans="1:14" ht="16.5" customHeight="1">
      <c r="A157" s="246"/>
      <c r="B157" s="180">
        <v>2</v>
      </c>
      <c r="C157" s="130"/>
      <c r="D157" s="131"/>
      <c r="E157" s="131"/>
      <c r="F157" s="150" t="s">
        <v>119</v>
      </c>
      <c r="G157" s="133"/>
      <c r="H157" s="151"/>
      <c r="I157" s="150"/>
      <c r="J157" s="133"/>
      <c r="K157" s="151"/>
      <c r="L157" s="132"/>
      <c r="M157" s="133"/>
      <c r="N157" s="134"/>
    </row>
    <row r="158" spans="1:14" ht="16.5" customHeight="1">
      <c r="A158" s="246"/>
      <c r="B158" s="182">
        <v>3</v>
      </c>
      <c r="C158" s="183"/>
      <c r="D158" s="184"/>
      <c r="E158" s="184"/>
      <c r="F158" s="150" t="s">
        <v>119</v>
      </c>
      <c r="G158" s="133"/>
      <c r="H158" s="151"/>
      <c r="I158" s="150"/>
      <c r="J158" s="133"/>
      <c r="K158" s="151"/>
      <c r="L158" s="132"/>
      <c r="M158" s="133"/>
      <c r="N158" s="134"/>
    </row>
    <row r="159" spans="1:14" ht="16.5" customHeight="1">
      <c r="A159" s="246"/>
      <c r="B159" s="182">
        <v>4</v>
      </c>
      <c r="C159" s="185"/>
      <c r="D159" s="131"/>
      <c r="E159" s="131"/>
      <c r="F159" s="150" t="s">
        <v>119</v>
      </c>
      <c r="G159" s="133"/>
      <c r="H159" s="151"/>
      <c r="I159" s="150"/>
      <c r="J159" s="133"/>
      <c r="K159" s="151"/>
      <c r="L159" s="132"/>
      <c r="M159" s="133"/>
      <c r="N159" s="134"/>
    </row>
    <row r="160" spans="1:14" ht="16.5" customHeight="1">
      <c r="A160" s="246"/>
      <c r="B160" s="180">
        <v>5</v>
      </c>
      <c r="C160" s="183"/>
      <c r="D160" s="184"/>
      <c r="E160" s="184"/>
      <c r="F160" s="150" t="s">
        <v>119</v>
      </c>
      <c r="G160" s="133"/>
      <c r="H160" s="151"/>
      <c r="I160" s="150"/>
      <c r="J160" s="133"/>
      <c r="K160" s="151"/>
      <c r="L160" s="132"/>
      <c r="M160" s="133"/>
      <c r="N160" s="134"/>
    </row>
    <row r="161" spans="1:14" ht="16.5" customHeight="1" thickBot="1">
      <c r="A161" s="247"/>
      <c r="B161" s="186">
        <v>6</v>
      </c>
      <c r="C161" s="135"/>
      <c r="D161" s="136"/>
      <c r="E161" s="136"/>
      <c r="F161" s="152" t="s">
        <v>119</v>
      </c>
      <c r="G161" s="138"/>
      <c r="H161" s="153"/>
      <c r="I161" s="152"/>
      <c r="J161" s="138"/>
      <c r="K161" s="153"/>
      <c r="L161" s="137"/>
      <c r="M161" s="138"/>
      <c r="N161" s="139"/>
    </row>
    <row r="162" spans="1:14" ht="16.5" customHeight="1">
      <c r="A162" s="245" t="s">
        <v>186</v>
      </c>
      <c r="B162" s="198">
        <v>1</v>
      </c>
      <c r="C162" s="181"/>
      <c r="D162" s="125"/>
      <c r="E162" s="125"/>
      <c r="F162" s="199" t="s">
        <v>119</v>
      </c>
      <c r="G162" s="127"/>
      <c r="H162" s="200"/>
      <c r="I162" s="199"/>
      <c r="J162" s="127"/>
      <c r="K162" s="200"/>
      <c r="L162" s="126"/>
      <c r="M162" s="127"/>
      <c r="N162" s="128"/>
    </row>
    <row r="163" spans="1:14" ht="16.5" customHeight="1">
      <c r="A163" s="246"/>
      <c r="B163" s="180">
        <v>2</v>
      </c>
      <c r="C163" s="130"/>
      <c r="D163" s="131"/>
      <c r="E163" s="131"/>
      <c r="F163" s="150" t="s">
        <v>119</v>
      </c>
      <c r="G163" s="133"/>
      <c r="H163" s="151"/>
      <c r="I163" s="150"/>
      <c r="J163" s="133"/>
      <c r="K163" s="151"/>
      <c r="L163" s="132"/>
      <c r="M163" s="133"/>
      <c r="N163" s="134"/>
    </row>
    <row r="164" spans="1:14" ht="16.5" customHeight="1">
      <c r="A164" s="246"/>
      <c r="B164" s="182">
        <v>3</v>
      </c>
      <c r="C164" s="183"/>
      <c r="D164" s="184"/>
      <c r="E164" s="184"/>
      <c r="F164" s="150" t="s">
        <v>119</v>
      </c>
      <c r="G164" s="133"/>
      <c r="H164" s="151"/>
      <c r="I164" s="150"/>
      <c r="J164" s="133"/>
      <c r="K164" s="151"/>
      <c r="L164" s="132"/>
      <c r="M164" s="133"/>
      <c r="N164" s="134"/>
    </row>
    <row r="165" spans="1:14" ht="16.5" customHeight="1">
      <c r="A165" s="246"/>
      <c r="B165" s="182">
        <v>4</v>
      </c>
      <c r="C165" s="185"/>
      <c r="D165" s="131"/>
      <c r="E165" s="131"/>
      <c r="F165" s="150" t="s">
        <v>119</v>
      </c>
      <c r="G165" s="133"/>
      <c r="H165" s="151"/>
      <c r="I165" s="150"/>
      <c r="J165" s="133"/>
      <c r="K165" s="151"/>
      <c r="L165" s="132"/>
      <c r="M165" s="133"/>
      <c r="N165" s="134"/>
    </row>
    <row r="166" spans="1:14" ht="16.5" customHeight="1">
      <c r="A166" s="246"/>
      <c r="B166" s="180">
        <v>5</v>
      </c>
      <c r="C166" s="183"/>
      <c r="D166" s="184"/>
      <c r="E166" s="184"/>
      <c r="F166" s="150" t="s">
        <v>119</v>
      </c>
      <c r="G166" s="133"/>
      <c r="H166" s="151"/>
      <c r="I166" s="150"/>
      <c r="J166" s="133"/>
      <c r="K166" s="151"/>
      <c r="L166" s="132"/>
      <c r="M166" s="133"/>
      <c r="N166" s="134"/>
    </row>
    <row r="167" spans="1:14" ht="16.5" customHeight="1" thickBot="1">
      <c r="A167" s="247"/>
      <c r="B167" s="186">
        <v>6</v>
      </c>
      <c r="C167" s="135"/>
      <c r="D167" s="136"/>
      <c r="E167" s="136"/>
      <c r="F167" s="152" t="s">
        <v>119</v>
      </c>
      <c r="G167" s="138"/>
      <c r="H167" s="153"/>
      <c r="I167" s="152"/>
      <c r="J167" s="138"/>
      <c r="K167" s="153"/>
      <c r="L167" s="137"/>
      <c r="M167" s="138"/>
      <c r="N167" s="139"/>
    </row>
    <row r="168" spans="1:14" ht="16.5" customHeight="1">
      <c r="A168" s="245" t="s">
        <v>187</v>
      </c>
      <c r="B168" s="198">
        <v>1</v>
      </c>
      <c r="C168" s="181"/>
      <c r="D168" s="125"/>
      <c r="E168" s="125"/>
      <c r="F168" s="199" t="s">
        <v>119</v>
      </c>
      <c r="G168" s="127"/>
      <c r="H168" s="200"/>
      <c r="I168" s="199"/>
      <c r="J168" s="127"/>
      <c r="K168" s="200"/>
      <c r="L168" s="126"/>
      <c r="M168" s="127"/>
      <c r="N168" s="128"/>
    </row>
    <row r="169" spans="1:14" ht="16.5" customHeight="1">
      <c r="A169" s="246"/>
      <c r="B169" s="180">
        <v>2</v>
      </c>
      <c r="C169" s="130"/>
      <c r="D169" s="131"/>
      <c r="E169" s="131"/>
      <c r="F169" s="150" t="s">
        <v>119</v>
      </c>
      <c r="G169" s="133"/>
      <c r="H169" s="151"/>
      <c r="I169" s="150"/>
      <c r="J169" s="133"/>
      <c r="K169" s="151"/>
      <c r="L169" s="132"/>
      <c r="M169" s="133"/>
      <c r="N169" s="134"/>
    </row>
    <row r="170" spans="1:14" ht="16.5" customHeight="1">
      <c r="A170" s="246"/>
      <c r="B170" s="182">
        <v>3</v>
      </c>
      <c r="C170" s="183"/>
      <c r="D170" s="184"/>
      <c r="E170" s="184"/>
      <c r="F170" s="150" t="s">
        <v>119</v>
      </c>
      <c r="G170" s="133"/>
      <c r="H170" s="151"/>
      <c r="I170" s="150"/>
      <c r="J170" s="133"/>
      <c r="K170" s="151"/>
      <c r="L170" s="132"/>
      <c r="M170" s="133"/>
      <c r="N170" s="134"/>
    </row>
    <row r="171" spans="1:14" ht="16.5" customHeight="1">
      <c r="A171" s="246"/>
      <c r="B171" s="182">
        <v>4</v>
      </c>
      <c r="C171" s="185"/>
      <c r="D171" s="131"/>
      <c r="E171" s="131"/>
      <c r="F171" s="150" t="s">
        <v>119</v>
      </c>
      <c r="G171" s="133"/>
      <c r="H171" s="151"/>
      <c r="I171" s="150"/>
      <c r="J171" s="133"/>
      <c r="K171" s="151"/>
      <c r="L171" s="132"/>
      <c r="M171" s="133"/>
      <c r="N171" s="134"/>
    </row>
    <row r="172" spans="1:14" ht="16.5" customHeight="1">
      <c r="A172" s="246"/>
      <c r="B172" s="180">
        <v>5</v>
      </c>
      <c r="C172" s="183"/>
      <c r="D172" s="184"/>
      <c r="E172" s="184"/>
      <c r="F172" s="150" t="s">
        <v>119</v>
      </c>
      <c r="G172" s="133"/>
      <c r="H172" s="151"/>
      <c r="I172" s="150"/>
      <c r="J172" s="133"/>
      <c r="K172" s="151"/>
      <c r="L172" s="132"/>
      <c r="M172" s="133"/>
      <c r="N172" s="134"/>
    </row>
    <row r="173" spans="1:14" ht="16.5" customHeight="1" thickBot="1">
      <c r="A173" s="247"/>
      <c r="B173" s="186">
        <v>6</v>
      </c>
      <c r="C173" s="135"/>
      <c r="D173" s="136"/>
      <c r="E173" s="136"/>
      <c r="F173" s="152" t="s">
        <v>119</v>
      </c>
      <c r="G173" s="138"/>
      <c r="H173" s="153"/>
      <c r="I173" s="152"/>
      <c r="J173" s="138"/>
      <c r="K173" s="153"/>
      <c r="L173" s="137"/>
      <c r="M173" s="138"/>
      <c r="N173" s="139"/>
    </row>
    <row r="174" spans="1:14" ht="16.5" customHeight="1">
      <c r="A174" s="245" t="s">
        <v>181</v>
      </c>
      <c r="B174" s="198">
        <v>1</v>
      </c>
      <c r="C174" s="181"/>
      <c r="D174" s="125"/>
      <c r="E174" s="125"/>
      <c r="F174" s="199" t="s">
        <v>119</v>
      </c>
      <c r="G174" s="127"/>
      <c r="H174" s="200"/>
      <c r="I174" s="199"/>
      <c r="J174" s="127"/>
      <c r="K174" s="200"/>
      <c r="L174" s="126"/>
      <c r="M174" s="127"/>
      <c r="N174" s="128"/>
    </row>
    <row r="175" spans="1:14" ht="16.5" customHeight="1">
      <c r="A175" s="246"/>
      <c r="B175" s="180">
        <v>2</v>
      </c>
      <c r="C175" s="130"/>
      <c r="D175" s="131"/>
      <c r="E175" s="131"/>
      <c r="F175" s="150" t="s">
        <v>119</v>
      </c>
      <c r="G175" s="133"/>
      <c r="H175" s="151"/>
      <c r="I175" s="150"/>
      <c r="J175" s="133"/>
      <c r="K175" s="151"/>
      <c r="L175" s="132"/>
      <c r="M175" s="133"/>
      <c r="N175" s="134"/>
    </row>
    <row r="176" spans="1:14" ht="16.5" customHeight="1">
      <c r="A176" s="246"/>
      <c r="B176" s="182">
        <v>3</v>
      </c>
      <c r="C176" s="183"/>
      <c r="D176" s="184"/>
      <c r="E176" s="184"/>
      <c r="F176" s="150" t="s">
        <v>119</v>
      </c>
      <c r="G176" s="133"/>
      <c r="H176" s="151"/>
      <c r="I176" s="150"/>
      <c r="J176" s="133"/>
      <c r="K176" s="151"/>
      <c r="L176" s="132"/>
      <c r="M176" s="133"/>
      <c r="N176" s="134"/>
    </row>
    <row r="177" spans="1:14" ht="16.5" customHeight="1">
      <c r="A177" s="246"/>
      <c r="B177" s="182">
        <v>4</v>
      </c>
      <c r="C177" s="185"/>
      <c r="D177" s="131"/>
      <c r="E177" s="131"/>
      <c r="F177" s="150" t="s">
        <v>119</v>
      </c>
      <c r="G177" s="133"/>
      <c r="H177" s="151"/>
      <c r="I177" s="150"/>
      <c r="J177" s="133"/>
      <c r="K177" s="151"/>
      <c r="L177" s="132"/>
      <c r="M177" s="133"/>
      <c r="N177" s="134"/>
    </row>
    <row r="178" spans="1:14" ht="16.5" customHeight="1">
      <c r="A178" s="246"/>
      <c r="B178" s="180">
        <v>5</v>
      </c>
      <c r="C178" s="183"/>
      <c r="D178" s="184"/>
      <c r="E178" s="184"/>
      <c r="F178" s="150" t="s">
        <v>119</v>
      </c>
      <c r="G178" s="133"/>
      <c r="H178" s="151"/>
      <c r="I178" s="150"/>
      <c r="J178" s="133"/>
      <c r="K178" s="151"/>
      <c r="L178" s="132"/>
      <c r="M178" s="133"/>
      <c r="N178" s="134"/>
    </row>
    <row r="179" spans="1:14" ht="16.5" customHeight="1">
      <c r="A179" s="246"/>
      <c r="B179" s="182">
        <v>6</v>
      </c>
      <c r="C179" s="130"/>
      <c r="D179" s="131"/>
      <c r="E179" s="131"/>
      <c r="F179" s="147" t="s">
        <v>119</v>
      </c>
      <c r="G179" s="148"/>
      <c r="H179" s="149"/>
      <c r="I179" s="147"/>
      <c r="J179" s="148"/>
      <c r="K179" s="149"/>
      <c r="L179" s="172"/>
      <c r="M179" s="148"/>
      <c r="N179" s="173"/>
    </row>
    <row r="180" spans="1:14" ht="16.5" customHeight="1">
      <c r="A180" s="246"/>
      <c r="B180" s="180">
        <v>7</v>
      </c>
      <c r="C180" s="183"/>
      <c r="D180" s="184"/>
      <c r="E180" s="184"/>
      <c r="F180" s="150" t="s">
        <v>119</v>
      </c>
      <c r="G180" s="133"/>
      <c r="H180" s="151"/>
      <c r="I180" s="150"/>
      <c r="J180" s="133"/>
      <c r="K180" s="151"/>
      <c r="L180" s="132"/>
      <c r="M180" s="133"/>
      <c r="N180" s="134"/>
    </row>
    <row r="181" spans="1:14" ht="16.5" customHeight="1" thickBot="1">
      <c r="A181" s="247"/>
      <c r="B181" s="186">
        <v>8</v>
      </c>
      <c r="C181" s="135"/>
      <c r="D181" s="136"/>
      <c r="E181" s="136"/>
      <c r="F181" s="187"/>
      <c r="G181" s="188"/>
      <c r="H181" s="189"/>
      <c r="I181" s="187"/>
      <c r="J181" s="188"/>
      <c r="K181" s="189"/>
      <c r="L181" s="190"/>
      <c r="M181" s="188"/>
      <c r="N181" s="191"/>
    </row>
    <row r="182" spans="1:14" ht="16.5" customHeight="1">
      <c r="A182" s="245" t="s">
        <v>182</v>
      </c>
      <c r="B182" s="198">
        <v>1</v>
      </c>
      <c r="C182" s="181"/>
      <c r="D182" s="125"/>
      <c r="E182" s="125"/>
      <c r="F182" s="199" t="s">
        <v>119</v>
      </c>
      <c r="G182" s="127"/>
      <c r="H182" s="200"/>
      <c r="I182" s="199"/>
      <c r="J182" s="127"/>
      <c r="K182" s="200"/>
      <c r="L182" s="126"/>
      <c r="M182" s="127"/>
      <c r="N182" s="128"/>
    </row>
    <row r="183" spans="1:14" ht="16.5" customHeight="1">
      <c r="A183" s="246"/>
      <c r="B183" s="180">
        <v>2</v>
      </c>
      <c r="C183" s="130"/>
      <c r="D183" s="131"/>
      <c r="E183" s="131"/>
      <c r="F183" s="150" t="s">
        <v>119</v>
      </c>
      <c r="G183" s="133"/>
      <c r="H183" s="151"/>
      <c r="I183" s="150"/>
      <c r="J183" s="133"/>
      <c r="K183" s="151"/>
      <c r="L183" s="132"/>
      <c r="M183" s="133"/>
      <c r="N183" s="134"/>
    </row>
    <row r="184" spans="1:14" ht="16.5" customHeight="1">
      <c r="A184" s="246"/>
      <c r="B184" s="182">
        <v>3</v>
      </c>
      <c r="C184" s="183"/>
      <c r="D184" s="184"/>
      <c r="E184" s="184"/>
      <c r="F184" s="150" t="s">
        <v>119</v>
      </c>
      <c r="G184" s="133"/>
      <c r="H184" s="151"/>
      <c r="I184" s="150"/>
      <c r="J184" s="133"/>
      <c r="K184" s="151"/>
      <c r="L184" s="132"/>
      <c r="M184" s="133"/>
      <c r="N184" s="134"/>
    </row>
    <row r="185" spans="1:14" ht="16.5" customHeight="1">
      <c r="A185" s="246"/>
      <c r="B185" s="182">
        <v>4</v>
      </c>
      <c r="C185" s="185"/>
      <c r="D185" s="131"/>
      <c r="E185" s="131"/>
      <c r="F185" s="150" t="s">
        <v>119</v>
      </c>
      <c r="G185" s="133"/>
      <c r="H185" s="151"/>
      <c r="I185" s="150"/>
      <c r="J185" s="133"/>
      <c r="K185" s="151"/>
      <c r="L185" s="132"/>
      <c r="M185" s="133"/>
      <c r="N185" s="134"/>
    </row>
    <row r="186" spans="1:14" ht="16.5" customHeight="1">
      <c r="A186" s="246"/>
      <c r="B186" s="180">
        <v>5</v>
      </c>
      <c r="C186" s="183"/>
      <c r="D186" s="184"/>
      <c r="E186" s="184"/>
      <c r="F186" s="150" t="s">
        <v>119</v>
      </c>
      <c r="G186" s="133"/>
      <c r="H186" s="151"/>
      <c r="I186" s="150"/>
      <c r="J186" s="133"/>
      <c r="K186" s="151"/>
      <c r="L186" s="132"/>
      <c r="M186" s="133"/>
      <c r="N186" s="134"/>
    </row>
    <row r="187" spans="1:14" ht="16.5" customHeight="1">
      <c r="A187" s="246"/>
      <c r="B187" s="182">
        <v>6</v>
      </c>
      <c r="C187" s="130"/>
      <c r="D187" s="131"/>
      <c r="E187" s="131"/>
      <c r="F187" s="147" t="s">
        <v>119</v>
      </c>
      <c r="G187" s="148"/>
      <c r="H187" s="149"/>
      <c r="I187" s="147"/>
      <c r="J187" s="148"/>
      <c r="K187" s="149"/>
      <c r="L187" s="172"/>
      <c r="M187" s="148"/>
      <c r="N187" s="173"/>
    </row>
    <row r="188" spans="1:14" ht="16.5" customHeight="1">
      <c r="A188" s="246"/>
      <c r="B188" s="180">
        <v>7</v>
      </c>
      <c r="C188" s="183"/>
      <c r="D188" s="184"/>
      <c r="E188" s="184"/>
      <c r="F188" s="150" t="s">
        <v>119</v>
      </c>
      <c r="G188" s="133"/>
      <c r="H188" s="151"/>
      <c r="I188" s="150"/>
      <c r="J188" s="133"/>
      <c r="K188" s="151"/>
      <c r="L188" s="132"/>
      <c r="M188" s="133"/>
      <c r="N188" s="134"/>
    </row>
    <row r="189" spans="1:14" ht="16.5" customHeight="1" thickBot="1">
      <c r="A189" s="247"/>
      <c r="B189" s="186">
        <v>8</v>
      </c>
      <c r="C189" s="135"/>
      <c r="D189" s="136"/>
      <c r="E189" s="136"/>
      <c r="F189" s="187"/>
      <c r="G189" s="188"/>
      <c r="H189" s="189"/>
      <c r="I189" s="187"/>
      <c r="J189" s="188"/>
      <c r="K189" s="189"/>
      <c r="L189" s="190"/>
      <c r="M189" s="188"/>
      <c r="N189" s="191"/>
    </row>
    <row r="190" spans="1:14" ht="16.5" customHeight="1">
      <c r="A190" s="245" t="s">
        <v>183</v>
      </c>
      <c r="B190" s="198">
        <v>1</v>
      </c>
      <c r="C190" s="181"/>
      <c r="D190" s="125"/>
      <c r="E190" s="125"/>
      <c r="F190" s="199" t="s">
        <v>119</v>
      </c>
      <c r="G190" s="127"/>
      <c r="H190" s="200"/>
      <c r="I190" s="199"/>
      <c r="J190" s="127"/>
      <c r="K190" s="200"/>
      <c r="L190" s="126"/>
      <c r="M190" s="127"/>
      <c r="N190" s="128"/>
    </row>
    <row r="191" spans="1:14" ht="16.5" customHeight="1">
      <c r="A191" s="246"/>
      <c r="B191" s="180">
        <v>2</v>
      </c>
      <c r="C191" s="130"/>
      <c r="D191" s="131"/>
      <c r="E191" s="131"/>
      <c r="F191" s="150" t="s">
        <v>119</v>
      </c>
      <c r="G191" s="133"/>
      <c r="H191" s="151"/>
      <c r="I191" s="150"/>
      <c r="J191" s="133"/>
      <c r="K191" s="151"/>
      <c r="L191" s="132"/>
      <c r="M191" s="133"/>
      <c r="N191" s="134"/>
    </row>
    <row r="192" spans="1:14" ht="16.5" customHeight="1">
      <c r="A192" s="246"/>
      <c r="B192" s="182">
        <v>3</v>
      </c>
      <c r="C192" s="183"/>
      <c r="D192" s="184"/>
      <c r="E192" s="184"/>
      <c r="F192" s="150" t="s">
        <v>119</v>
      </c>
      <c r="G192" s="133"/>
      <c r="H192" s="151"/>
      <c r="I192" s="150"/>
      <c r="J192" s="133"/>
      <c r="K192" s="151"/>
      <c r="L192" s="132"/>
      <c r="M192" s="133"/>
      <c r="N192" s="134"/>
    </row>
    <row r="193" spans="1:14" ht="16.5" customHeight="1">
      <c r="A193" s="246"/>
      <c r="B193" s="182">
        <v>4</v>
      </c>
      <c r="C193" s="185"/>
      <c r="D193" s="131"/>
      <c r="E193" s="131"/>
      <c r="F193" s="150" t="s">
        <v>119</v>
      </c>
      <c r="G193" s="133"/>
      <c r="H193" s="151"/>
      <c r="I193" s="150"/>
      <c r="J193" s="133"/>
      <c r="K193" s="151"/>
      <c r="L193" s="132"/>
      <c r="M193" s="133"/>
      <c r="N193" s="134"/>
    </row>
    <row r="194" spans="1:14" ht="16.5" customHeight="1">
      <c r="A194" s="246"/>
      <c r="B194" s="180">
        <v>5</v>
      </c>
      <c r="C194" s="183"/>
      <c r="D194" s="184"/>
      <c r="E194" s="184"/>
      <c r="F194" s="150" t="s">
        <v>119</v>
      </c>
      <c r="G194" s="133"/>
      <c r="H194" s="151"/>
      <c r="I194" s="150"/>
      <c r="J194" s="133"/>
      <c r="K194" s="151"/>
      <c r="L194" s="132"/>
      <c r="M194" s="133"/>
      <c r="N194" s="134"/>
    </row>
    <row r="195" spans="1:14" ht="16.5" customHeight="1">
      <c r="A195" s="246"/>
      <c r="B195" s="182">
        <v>6</v>
      </c>
      <c r="C195" s="130"/>
      <c r="D195" s="131"/>
      <c r="E195" s="131"/>
      <c r="F195" s="147" t="s">
        <v>119</v>
      </c>
      <c r="G195" s="148"/>
      <c r="H195" s="149"/>
      <c r="I195" s="147"/>
      <c r="J195" s="148"/>
      <c r="K195" s="149"/>
      <c r="L195" s="172"/>
      <c r="M195" s="148"/>
      <c r="N195" s="173"/>
    </row>
    <row r="196" spans="1:14" ht="16.5" customHeight="1">
      <c r="A196" s="246"/>
      <c r="B196" s="180">
        <v>7</v>
      </c>
      <c r="C196" s="183"/>
      <c r="D196" s="184"/>
      <c r="E196" s="184"/>
      <c r="F196" s="150" t="s">
        <v>119</v>
      </c>
      <c r="G196" s="133"/>
      <c r="H196" s="151"/>
      <c r="I196" s="150"/>
      <c r="J196" s="133"/>
      <c r="K196" s="151"/>
      <c r="L196" s="132"/>
      <c r="M196" s="133"/>
      <c r="N196" s="134"/>
    </row>
    <row r="197" spans="1:14" ht="16.5" customHeight="1" thickBot="1">
      <c r="A197" s="247"/>
      <c r="B197" s="186">
        <v>8</v>
      </c>
      <c r="C197" s="135"/>
      <c r="D197" s="136"/>
      <c r="E197" s="136"/>
      <c r="F197" s="187"/>
      <c r="G197" s="188"/>
      <c r="H197" s="189"/>
      <c r="I197" s="187"/>
      <c r="J197" s="188"/>
      <c r="K197" s="189"/>
      <c r="L197" s="190"/>
      <c r="M197" s="188"/>
      <c r="N197" s="191"/>
    </row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6.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6.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6.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6.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</sheetData>
  <sheetProtection/>
  <mergeCells count="33">
    <mergeCell ref="A1:N1"/>
    <mergeCell ref="A2:N2"/>
    <mergeCell ref="A18:A23"/>
    <mergeCell ref="A24:A29"/>
    <mergeCell ref="A6:A11"/>
    <mergeCell ref="A12:A17"/>
    <mergeCell ref="A30:A35"/>
    <mergeCell ref="A36:A41"/>
    <mergeCell ref="A54:A59"/>
    <mergeCell ref="A60:A65"/>
    <mergeCell ref="A78:A83"/>
    <mergeCell ref="A84:A89"/>
    <mergeCell ref="A66:A71"/>
    <mergeCell ref="A72:A77"/>
    <mergeCell ref="A42:A47"/>
    <mergeCell ref="A48:A53"/>
    <mergeCell ref="A150:A155"/>
    <mergeCell ref="A114:A119"/>
    <mergeCell ref="A120:A125"/>
    <mergeCell ref="A126:A131"/>
    <mergeCell ref="A132:A137"/>
    <mergeCell ref="A102:A107"/>
    <mergeCell ref="A108:A113"/>
    <mergeCell ref="A156:A161"/>
    <mergeCell ref="A90:A95"/>
    <mergeCell ref="A96:A101"/>
    <mergeCell ref="A190:A197"/>
    <mergeCell ref="A174:A181"/>
    <mergeCell ref="A182:A189"/>
    <mergeCell ref="A162:A167"/>
    <mergeCell ref="A168:A173"/>
    <mergeCell ref="A138:A143"/>
    <mergeCell ref="A144:A149"/>
  </mergeCells>
  <printOptions/>
  <pageMargins left="0.3937007874015748" right="0.3937007874015748" top="0.5905511811023623" bottom="0.5905511811023623" header="0.5118110236220472" footer="0.5118110236220472"/>
  <pageSetup horizontalDpi="180" verticalDpi="18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W197"/>
  <sheetViews>
    <sheetView showGridLines="0" zoomScalePageLayoutView="0" workbookViewId="0" topLeftCell="A1">
      <selection activeCell="A6" sqref="A6:A13"/>
    </sheetView>
  </sheetViews>
  <sheetFormatPr defaultColWidth="11.421875" defaultRowHeight="12.75"/>
  <cols>
    <col min="1" max="1" width="5.7109375" style="0" customWidth="1"/>
    <col min="2" max="2" width="4.57421875" style="0" customWidth="1"/>
    <col min="3" max="3" width="4.00390625" style="0" customWidth="1"/>
    <col min="4" max="4" width="22.57421875" style="0" customWidth="1"/>
    <col min="5" max="5" width="18.7109375" style="0" customWidth="1"/>
    <col min="6" max="11" width="4.7109375" style="0" customWidth="1"/>
    <col min="12" max="14" width="3.7109375" style="0" customWidth="1"/>
    <col min="15" max="15" width="1.7109375" style="0" customWidth="1"/>
    <col min="16" max="16" width="4.7109375" style="0" customWidth="1"/>
    <col min="17" max="17" width="6.7109375" style="0" customWidth="1"/>
    <col min="18" max="19" width="22.7109375" style="0" customWidth="1"/>
    <col min="20" max="23" width="1.7109375" style="0" customWidth="1"/>
  </cols>
  <sheetData>
    <row r="1" spans="1:23" s="110" customFormat="1" ht="16.5" customHeight="1">
      <c r="A1" s="248" t="str">
        <f>Vorgaben!$A$1</f>
        <v>Leichtathletik Bezirksmeisterschaft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/>
      <c r="P1"/>
      <c r="Q1"/>
      <c r="R1"/>
      <c r="S1"/>
      <c r="T1"/>
      <c r="U1"/>
      <c r="V1"/>
      <c r="W1"/>
    </row>
    <row r="2" spans="1:23" s="115" customFormat="1" ht="13.5" customHeight="1">
      <c r="A2" s="249" t="str">
        <f>Vorgaben!$A$3</f>
        <v>NMS Timelkam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/>
      <c r="P2"/>
      <c r="Q2"/>
      <c r="R2"/>
      <c r="S2"/>
      <c r="T2"/>
      <c r="U2"/>
      <c r="V2"/>
      <c r="W2"/>
    </row>
    <row r="3" spans="1:23" s="115" customFormat="1" ht="12.75" customHeight="1">
      <c r="A3" s="116" t="str">
        <f>Vorgaben!$A$4</f>
        <v>Schüler C</v>
      </c>
      <c r="D3" s="119" t="s">
        <v>120</v>
      </c>
      <c r="E3"/>
      <c r="F3"/>
      <c r="G3" s="118"/>
      <c r="H3"/>
      <c r="I3"/>
      <c r="J3"/>
      <c r="N3" s="178"/>
      <c r="O3"/>
      <c r="P3"/>
      <c r="Q3"/>
      <c r="R3"/>
      <c r="S3"/>
      <c r="T3"/>
      <c r="U3"/>
      <c r="V3"/>
      <c r="W3"/>
    </row>
    <row r="4" spans="3:23" s="115" customFormat="1" ht="1.5" customHeight="1" thickBot="1">
      <c r="C4"/>
      <c r="D4" s="117"/>
      <c r="E4" s="117"/>
      <c r="F4" s="117"/>
      <c r="G4" s="117"/>
      <c r="H4" s="118"/>
      <c r="I4" s="117"/>
      <c r="O4"/>
      <c r="P4"/>
      <c r="Q4"/>
      <c r="R4"/>
      <c r="S4"/>
      <c r="T4"/>
      <c r="U4"/>
      <c r="V4"/>
      <c r="W4"/>
    </row>
    <row r="5" spans="1:23" s="123" customFormat="1" ht="17.25" customHeight="1" thickBot="1">
      <c r="A5" s="120" t="s">
        <v>121</v>
      </c>
      <c r="B5" s="120" t="s">
        <v>122</v>
      </c>
      <c r="C5" s="179" t="s">
        <v>10</v>
      </c>
      <c r="D5" s="121" t="s">
        <v>99</v>
      </c>
      <c r="E5" s="121" t="s">
        <v>100</v>
      </c>
      <c r="F5" s="140" t="s">
        <v>111</v>
      </c>
      <c r="G5" s="141"/>
      <c r="H5" s="142"/>
      <c r="I5" s="143" t="s">
        <v>112</v>
      </c>
      <c r="J5" s="141"/>
      <c r="K5" s="142"/>
      <c r="L5" s="122" t="s">
        <v>118</v>
      </c>
      <c r="M5" s="145"/>
      <c r="N5" s="146"/>
      <c r="O5"/>
      <c r="P5"/>
      <c r="Q5"/>
      <c r="R5"/>
      <c r="S5"/>
      <c r="T5"/>
      <c r="U5"/>
      <c r="V5"/>
      <c r="W5"/>
    </row>
    <row r="6" spans="1:23" s="129" customFormat="1" ht="16.5" customHeight="1">
      <c r="A6" s="245" t="s">
        <v>123</v>
      </c>
      <c r="B6" s="180">
        <v>1</v>
      </c>
      <c r="C6" s="181"/>
      <c r="D6" s="125"/>
      <c r="E6" s="125"/>
      <c r="F6" s="147" t="s">
        <v>119</v>
      </c>
      <c r="G6" s="148"/>
      <c r="H6" s="149"/>
      <c r="I6" s="147"/>
      <c r="J6" s="148"/>
      <c r="K6" s="149"/>
      <c r="L6" s="126"/>
      <c r="M6" s="127"/>
      <c r="N6" s="128"/>
      <c r="O6"/>
      <c r="P6"/>
      <c r="Q6" s="130">
        <f>Eingabe!$A$3</f>
        <v>7</v>
      </c>
      <c r="R6" s="131" t="str">
        <f>Eingabe!$B$3</f>
        <v>Meyer Leon</v>
      </c>
      <c r="S6" s="131" t="str">
        <f>Eingabe!$B$2</f>
        <v>NSMS Vöcklabruck</v>
      </c>
      <c r="T6"/>
      <c r="U6"/>
      <c r="V6"/>
      <c r="W6"/>
    </row>
    <row r="7" spans="1:23" s="129" customFormat="1" ht="16.5" customHeight="1">
      <c r="A7" s="246"/>
      <c r="B7" s="182">
        <v>2</v>
      </c>
      <c r="C7" s="183"/>
      <c r="D7" s="184"/>
      <c r="E7" s="184"/>
      <c r="F7" s="150" t="s">
        <v>119</v>
      </c>
      <c r="G7" s="133"/>
      <c r="H7" s="151"/>
      <c r="I7" s="150"/>
      <c r="J7" s="133"/>
      <c r="K7" s="151"/>
      <c r="L7" s="132"/>
      <c r="M7" s="133"/>
      <c r="N7" s="134"/>
      <c r="O7"/>
      <c r="P7"/>
      <c r="Q7" s="130">
        <f>Eingabe!$A$4</f>
        <v>9</v>
      </c>
      <c r="R7" s="131" t="str">
        <f>Eingabe!$B$4</f>
        <v>Proll Marvin</v>
      </c>
      <c r="S7" s="131" t="str">
        <f>Eingabe!$B$2</f>
        <v>NSMS Vöcklabruck</v>
      </c>
      <c r="T7"/>
      <c r="U7"/>
      <c r="V7"/>
      <c r="W7"/>
    </row>
    <row r="8" spans="1:23" s="129" customFormat="1" ht="16.5" customHeight="1">
      <c r="A8" s="246"/>
      <c r="B8" s="182">
        <v>3</v>
      </c>
      <c r="C8" s="183"/>
      <c r="D8" s="184"/>
      <c r="E8" s="184"/>
      <c r="F8" s="150" t="s">
        <v>119</v>
      </c>
      <c r="G8" s="133"/>
      <c r="H8" s="151"/>
      <c r="I8" s="150"/>
      <c r="J8" s="133"/>
      <c r="K8" s="151"/>
      <c r="L8" s="132"/>
      <c r="M8" s="133"/>
      <c r="N8" s="134"/>
      <c r="O8"/>
      <c r="P8"/>
      <c r="Q8" s="130">
        <f>Eingabe!$A$5</f>
        <v>10</v>
      </c>
      <c r="R8" s="131" t="str">
        <f>Eingabe!$B$5</f>
        <v>Ragger Lenny</v>
      </c>
      <c r="S8" s="131" t="str">
        <f>Eingabe!$B$2</f>
        <v>NSMS Vöcklabruck</v>
      </c>
      <c r="T8"/>
      <c r="U8"/>
      <c r="V8"/>
      <c r="W8"/>
    </row>
    <row r="9" spans="1:23" s="129" customFormat="1" ht="16.5" customHeight="1">
      <c r="A9" s="246"/>
      <c r="B9" s="182">
        <v>4</v>
      </c>
      <c r="C9" s="185"/>
      <c r="D9" s="131"/>
      <c r="E9" s="131"/>
      <c r="F9" s="147" t="s">
        <v>119</v>
      </c>
      <c r="G9" s="148"/>
      <c r="H9" s="149"/>
      <c r="I9" s="147"/>
      <c r="J9" s="148"/>
      <c r="K9" s="149"/>
      <c r="L9" s="172"/>
      <c r="M9" s="148"/>
      <c r="N9" s="173"/>
      <c r="O9"/>
      <c r="P9"/>
      <c r="Q9" s="130">
        <f>Eingabe!$A$6</f>
        <v>11</v>
      </c>
      <c r="R9" s="131" t="str">
        <f>Eingabe!$B$6</f>
        <v>Ecker Jan</v>
      </c>
      <c r="S9" s="131" t="str">
        <f>Eingabe!$B$2</f>
        <v>NSMS Vöcklabruck</v>
      </c>
      <c r="T9"/>
      <c r="U9"/>
      <c r="V9"/>
      <c r="W9"/>
    </row>
    <row r="10" spans="1:23" s="129" customFormat="1" ht="16.5" customHeight="1">
      <c r="A10" s="246"/>
      <c r="B10" s="180">
        <v>5</v>
      </c>
      <c r="C10" s="183"/>
      <c r="D10" s="184"/>
      <c r="E10" s="184"/>
      <c r="F10" s="150" t="s">
        <v>119</v>
      </c>
      <c r="G10" s="133"/>
      <c r="H10" s="151"/>
      <c r="I10" s="150"/>
      <c r="J10" s="133"/>
      <c r="K10" s="151"/>
      <c r="L10" s="132"/>
      <c r="M10" s="133"/>
      <c r="N10" s="134"/>
      <c r="O10"/>
      <c r="P10"/>
      <c r="Q10" s="130">
        <f>Eingabe!$A$7</f>
        <v>12</v>
      </c>
      <c r="R10" s="131" t="str">
        <f>Eingabe!$B$7</f>
        <v>Özdemir Asrin</v>
      </c>
      <c r="S10" s="131" t="str">
        <f>Eingabe!$B$2</f>
        <v>NSMS Vöcklabruck</v>
      </c>
      <c r="T10"/>
      <c r="U10"/>
      <c r="V10"/>
      <c r="W10"/>
    </row>
    <row r="11" spans="1:23" s="129" customFormat="1" ht="16.5" customHeight="1">
      <c r="A11" s="246"/>
      <c r="B11" s="180">
        <v>6</v>
      </c>
      <c r="C11" s="183"/>
      <c r="D11" s="184"/>
      <c r="E11" s="184"/>
      <c r="F11" s="150" t="s">
        <v>119</v>
      </c>
      <c r="G11" s="133"/>
      <c r="H11" s="151"/>
      <c r="I11" s="150"/>
      <c r="J11" s="133"/>
      <c r="K11" s="151"/>
      <c r="L11" s="132"/>
      <c r="M11" s="133"/>
      <c r="N11" s="134"/>
      <c r="O11"/>
      <c r="P11"/>
      <c r="Q11" s="130">
        <f>Eingabe!$A$11</f>
        <v>30</v>
      </c>
      <c r="R11" s="131" t="str">
        <f>Eingabe!$B$11</f>
        <v>Posch Sebastian</v>
      </c>
      <c r="S11" s="131" t="str">
        <f>Eingabe!$B$10</f>
        <v>SMS Mondsee</v>
      </c>
      <c r="T11"/>
      <c r="U11"/>
      <c r="V11"/>
      <c r="W11"/>
    </row>
    <row r="12" spans="1:23" s="129" customFormat="1" ht="16.5" customHeight="1">
      <c r="A12" s="246"/>
      <c r="B12" s="182">
        <v>7</v>
      </c>
      <c r="C12" s="183"/>
      <c r="D12" s="184"/>
      <c r="E12" s="184"/>
      <c r="F12" s="150" t="s">
        <v>119</v>
      </c>
      <c r="G12" s="133"/>
      <c r="H12" s="151"/>
      <c r="I12" s="150"/>
      <c r="J12" s="133"/>
      <c r="K12" s="151"/>
      <c r="L12" s="132"/>
      <c r="M12" s="133"/>
      <c r="N12" s="134"/>
      <c r="O12"/>
      <c r="P12"/>
      <c r="Q12" s="130">
        <f>Eingabe!$A$12</f>
        <v>32</v>
      </c>
      <c r="R12" s="131" t="str">
        <f>Eingabe!$B$12</f>
        <v>König Christoph</v>
      </c>
      <c r="S12" s="131" t="str">
        <f>Eingabe!$B$10</f>
        <v>SMS Mondsee</v>
      </c>
      <c r="T12"/>
      <c r="U12"/>
      <c r="V12"/>
      <c r="W12"/>
    </row>
    <row r="13" spans="1:23" s="129" customFormat="1" ht="16.5" customHeight="1" thickBot="1">
      <c r="A13" s="247"/>
      <c r="B13" s="186">
        <v>8</v>
      </c>
      <c r="C13" s="135"/>
      <c r="D13" s="136"/>
      <c r="E13" s="136"/>
      <c r="F13" s="187" t="s">
        <v>119</v>
      </c>
      <c r="G13" s="188"/>
      <c r="H13" s="189"/>
      <c r="I13" s="187"/>
      <c r="J13" s="188"/>
      <c r="K13" s="189"/>
      <c r="L13" s="190"/>
      <c r="M13" s="188"/>
      <c r="N13" s="191"/>
      <c r="O13"/>
      <c r="P13"/>
      <c r="Q13" s="130">
        <f>Eingabe!$A$13</f>
        <v>33</v>
      </c>
      <c r="R13" s="131" t="str">
        <f>Eingabe!$B$13</f>
        <v>Wienerroither Philip</v>
      </c>
      <c r="S13" s="131" t="str">
        <f>Eingabe!$B$10</f>
        <v>SMS Mondsee</v>
      </c>
      <c r="T13"/>
      <c r="U13"/>
      <c r="V13"/>
      <c r="W13"/>
    </row>
    <row r="14" spans="1:23" s="129" customFormat="1" ht="16.5" customHeight="1">
      <c r="A14" s="245" t="s">
        <v>124</v>
      </c>
      <c r="B14" s="180">
        <v>1</v>
      </c>
      <c r="C14" s="181"/>
      <c r="D14" s="125"/>
      <c r="E14" s="125"/>
      <c r="F14" s="150" t="s">
        <v>119</v>
      </c>
      <c r="G14" s="133"/>
      <c r="H14" s="151"/>
      <c r="I14" s="150"/>
      <c r="J14" s="133"/>
      <c r="K14" s="151"/>
      <c r="L14" s="132"/>
      <c r="M14" s="133"/>
      <c r="N14" s="134"/>
      <c r="O14"/>
      <c r="P14"/>
      <c r="Q14" s="130">
        <f>Eingabe!$A$14</f>
        <v>34</v>
      </c>
      <c r="R14" s="131" t="str">
        <f>Eingabe!$B$14</f>
        <v>Grachev Elisej</v>
      </c>
      <c r="S14" s="131" t="str">
        <f>Eingabe!$B$10</f>
        <v>SMS Mondsee</v>
      </c>
      <c r="T14"/>
      <c r="U14"/>
      <c r="V14"/>
      <c r="W14"/>
    </row>
    <row r="15" spans="1:23" s="129" customFormat="1" ht="16.5" customHeight="1">
      <c r="A15" s="246"/>
      <c r="B15" s="182">
        <v>2</v>
      </c>
      <c r="C15" s="183"/>
      <c r="D15" s="184"/>
      <c r="E15" s="184"/>
      <c r="F15" s="147" t="s">
        <v>119</v>
      </c>
      <c r="G15" s="148"/>
      <c r="H15" s="149"/>
      <c r="I15" s="147"/>
      <c r="J15" s="148"/>
      <c r="K15" s="149"/>
      <c r="L15" s="172"/>
      <c r="M15" s="148"/>
      <c r="N15" s="173"/>
      <c r="O15"/>
      <c r="P15"/>
      <c r="Q15" s="130">
        <f>Eingabe!$A$15</f>
        <v>35</v>
      </c>
      <c r="R15" s="131" t="str">
        <f>Eingabe!$B$15</f>
        <v>Scheichl Paul</v>
      </c>
      <c r="S15" s="131" t="str">
        <f>Eingabe!$B$10</f>
        <v>SMS Mondsee</v>
      </c>
      <c r="T15"/>
      <c r="U15"/>
      <c r="V15"/>
      <c r="W15"/>
    </row>
    <row r="16" spans="1:23" s="129" customFormat="1" ht="16.5" customHeight="1">
      <c r="A16" s="246"/>
      <c r="B16" s="180">
        <v>3</v>
      </c>
      <c r="C16" s="183"/>
      <c r="D16" s="184"/>
      <c r="E16" s="184"/>
      <c r="F16" s="150" t="s">
        <v>119</v>
      </c>
      <c r="G16" s="133"/>
      <c r="H16" s="151"/>
      <c r="I16" s="150"/>
      <c r="J16" s="133"/>
      <c r="K16" s="151"/>
      <c r="L16" s="132"/>
      <c r="M16" s="133"/>
      <c r="N16" s="134"/>
      <c r="O16"/>
      <c r="P16"/>
      <c r="Q16" s="130">
        <f>Eingabe!$A$19</f>
        <v>0</v>
      </c>
      <c r="R16" s="131">
        <f>Eingabe!$B$19</f>
        <v>0</v>
      </c>
      <c r="S16" s="131" t="str">
        <f>Eingabe!$B$18</f>
        <v>NMS der Franziskanerinnen VB</v>
      </c>
      <c r="T16"/>
      <c r="U16"/>
      <c r="V16"/>
      <c r="W16"/>
    </row>
    <row r="17" spans="1:23" s="129" customFormat="1" ht="16.5" customHeight="1">
      <c r="A17" s="246"/>
      <c r="B17" s="182">
        <v>4</v>
      </c>
      <c r="C17" s="185"/>
      <c r="D17" s="131"/>
      <c r="E17" s="131"/>
      <c r="F17" s="150" t="s">
        <v>119</v>
      </c>
      <c r="G17" s="133"/>
      <c r="H17" s="151"/>
      <c r="I17" s="150"/>
      <c r="J17" s="133"/>
      <c r="K17" s="151"/>
      <c r="L17" s="132"/>
      <c r="M17" s="133"/>
      <c r="N17" s="134"/>
      <c r="O17"/>
      <c r="P17"/>
      <c r="Q17" s="130">
        <f>Eingabe!$A$20</f>
        <v>0</v>
      </c>
      <c r="R17" s="131">
        <f>Eingabe!$B$20</f>
        <v>0</v>
      </c>
      <c r="S17" s="131" t="str">
        <f>Eingabe!$B$18</f>
        <v>NMS der Franziskanerinnen VB</v>
      </c>
      <c r="T17"/>
      <c r="U17"/>
      <c r="V17"/>
      <c r="W17"/>
    </row>
    <row r="18" spans="1:23" s="129" customFormat="1" ht="16.5" customHeight="1">
      <c r="A18" s="246"/>
      <c r="B18" s="182">
        <v>5</v>
      </c>
      <c r="C18" s="183"/>
      <c r="D18" s="184"/>
      <c r="E18" s="184"/>
      <c r="F18" s="150" t="s">
        <v>119</v>
      </c>
      <c r="G18" s="133"/>
      <c r="H18" s="151"/>
      <c r="I18" s="150"/>
      <c r="J18" s="133"/>
      <c r="K18" s="151"/>
      <c r="L18" s="132"/>
      <c r="M18" s="133"/>
      <c r="N18" s="134"/>
      <c r="O18"/>
      <c r="P18"/>
      <c r="Q18" s="130">
        <f>Eingabe!$A$21</f>
        <v>0</v>
      </c>
      <c r="R18" s="131">
        <f>Eingabe!$B$21</f>
        <v>0</v>
      </c>
      <c r="S18" s="131" t="str">
        <f>Eingabe!$B$18</f>
        <v>NMS der Franziskanerinnen VB</v>
      </c>
      <c r="T18"/>
      <c r="U18"/>
      <c r="V18"/>
      <c r="W18"/>
    </row>
    <row r="19" spans="1:23" s="129" customFormat="1" ht="16.5" customHeight="1">
      <c r="A19" s="246"/>
      <c r="B19" s="182">
        <v>6</v>
      </c>
      <c r="C19" s="183"/>
      <c r="D19" s="184"/>
      <c r="E19" s="184"/>
      <c r="F19" s="150" t="s">
        <v>119</v>
      </c>
      <c r="G19" s="133"/>
      <c r="H19" s="151"/>
      <c r="I19" s="150"/>
      <c r="J19" s="133"/>
      <c r="K19" s="151"/>
      <c r="L19" s="132"/>
      <c r="M19" s="133"/>
      <c r="N19" s="134"/>
      <c r="O19"/>
      <c r="P19"/>
      <c r="Q19" s="130">
        <f>Eingabe!$A$22</f>
        <v>0</v>
      </c>
      <c r="R19" s="131">
        <f>Eingabe!$B$22</f>
        <v>0</v>
      </c>
      <c r="S19" s="131" t="str">
        <f>Eingabe!$B$18</f>
        <v>NMS der Franziskanerinnen VB</v>
      </c>
      <c r="T19"/>
      <c r="U19"/>
      <c r="V19"/>
      <c r="W19"/>
    </row>
    <row r="20" spans="1:23" s="129" customFormat="1" ht="16.5" customHeight="1">
      <c r="A20" s="246"/>
      <c r="B20" s="182">
        <v>7</v>
      </c>
      <c r="C20" s="183"/>
      <c r="D20" s="184"/>
      <c r="E20" s="184"/>
      <c r="F20" s="147" t="s">
        <v>119</v>
      </c>
      <c r="G20" s="148"/>
      <c r="H20" s="149"/>
      <c r="I20" s="147"/>
      <c r="J20" s="148"/>
      <c r="K20" s="149"/>
      <c r="L20" s="172"/>
      <c r="M20" s="148"/>
      <c r="N20" s="173"/>
      <c r="O20"/>
      <c r="P20"/>
      <c r="Q20" s="130">
        <f>Eingabe!$A$23</f>
        <v>0</v>
      </c>
      <c r="R20" s="131">
        <f>Eingabe!$B$23</f>
        <v>0</v>
      </c>
      <c r="S20" s="131" t="str">
        <f>Eingabe!$B$18</f>
        <v>NMS der Franziskanerinnen VB</v>
      </c>
      <c r="T20"/>
      <c r="U20"/>
      <c r="V20"/>
      <c r="W20"/>
    </row>
    <row r="21" spans="1:23" s="129" customFormat="1" ht="16.5" customHeight="1" thickBot="1">
      <c r="A21" s="247"/>
      <c r="B21" s="192">
        <v>8</v>
      </c>
      <c r="C21" s="135"/>
      <c r="D21" s="136"/>
      <c r="E21" s="136"/>
      <c r="F21" s="193" t="s">
        <v>119</v>
      </c>
      <c r="G21" s="194"/>
      <c r="H21" s="195"/>
      <c r="I21" s="193"/>
      <c r="J21" s="194"/>
      <c r="K21" s="195"/>
      <c r="L21" s="196"/>
      <c r="M21" s="194"/>
      <c r="N21" s="197"/>
      <c r="O21"/>
      <c r="P21"/>
      <c r="Q21" s="130">
        <f>Eingabe!$A$27</f>
        <v>85</v>
      </c>
      <c r="R21" s="131" t="str">
        <f>Eingabe!$B$27</f>
        <v>Rosas Jacopo</v>
      </c>
      <c r="S21" s="131" t="str">
        <f>Eingabe!$B$26</f>
        <v>NMS Timelkam</v>
      </c>
      <c r="T21"/>
      <c r="U21"/>
      <c r="V21"/>
      <c r="W21"/>
    </row>
    <row r="22" spans="1:23" s="129" customFormat="1" ht="16.5" customHeight="1">
      <c r="A22" s="245" t="s">
        <v>125</v>
      </c>
      <c r="B22" s="198">
        <v>1</v>
      </c>
      <c r="C22" s="181"/>
      <c r="D22" s="125"/>
      <c r="E22" s="125"/>
      <c r="F22" s="199" t="s">
        <v>119</v>
      </c>
      <c r="G22" s="127"/>
      <c r="H22" s="200"/>
      <c r="I22" s="199"/>
      <c r="J22" s="127"/>
      <c r="K22" s="200"/>
      <c r="L22" s="126"/>
      <c r="M22" s="127"/>
      <c r="N22" s="128"/>
      <c r="O22"/>
      <c r="P22"/>
      <c r="Q22" s="130">
        <f>Eingabe!$A$28</f>
        <v>86</v>
      </c>
      <c r="R22" s="131" t="str">
        <f>Eingabe!$B$28</f>
        <v>Rosas Andrea</v>
      </c>
      <c r="S22" s="131" t="str">
        <f>Eingabe!$B$26</f>
        <v>NMS Timelkam</v>
      </c>
      <c r="T22"/>
      <c r="U22"/>
      <c r="V22"/>
      <c r="W22"/>
    </row>
    <row r="23" spans="1:23" s="129" customFormat="1" ht="16.5" customHeight="1">
      <c r="A23" s="246"/>
      <c r="B23" s="180">
        <v>2</v>
      </c>
      <c r="C23" s="183"/>
      <c r="D23" s="184"/>
      <c r="E23" s="184"/>
      <c r="F23" s="150" t="s">
        <v>119</v>
      </c>
      <c r="G23" s="133"/>
      <c r="H23" s="151"/>
      <c r="I23" s="150"/>
      <c r="J23" s="133"/>
      <c r="K23" s="151"/>
      <c r="L23" s="132"/>
      <c r="M23" s="133"/>
      <c r="N23" s="134"/>
      <c r="O23"/>
      <c r="P23"/>
      <c r="Q23" s="130">
        <f>Eingabe!$A$29</f>
        <v>87</v>
      </c>
      <c r="R23" s="131" t="str">
        <f>Eingabe!$B$29</f>
        <v>Brandt Michael</v>
      </c>
      <c r="S23" s="131" t="str">
        <f>Eingabe!$B$26</f>
        <v>NMS Timelkam</v>
      </c>
      <c r="T23"/>
      <c r="U23"/>
      <c r="V23"/>
      <c r="W23"/>
    </row>
    <row r="24" spans="1:23" s="129" customFormat="1" ht="16.5" customHeight="1">
      <c r="A24" s="246"/>
      <c r="B24" s="182">
        <v>3</v>
      </c>
      <c r="C24" s="183"/>
      <c r="D24" s="184"/>
      <c r="E24" s="184"/>
      <c r="F24" s="150" t="s">
        <v>119</v>
      </c>
      <c r="G24" s="133"/>
      <c r="H24" s="151"/>
      <c r="I24" s="150"/>
      <c r="J24" s="133"/>
      <c r="K24" s="151"/>
      <c r="L24" s="132"/>
      <c r="M24" s="133"/>
      <c r="N24" s="134"/>
      <c r="O24"/>
      <c r="P24"/>
      <c r="Q24" s="130">
        <f>Eingabe!$A$30</f>
        <v>88</v>
      </c>
      <c r="R24" s="131" t="str">
        <f>Eingabe!$B$30</f>
        <v>Leitenmair Thomas</v>
      </c>
      <c r="S24" s="131" t="str">
        <f>Eingabe!$B$26</f>
        <v>NMS Timelkam</v>
      </c>
      <c r="T24"/>
      <c r="U24"/>
      <c r="V24"/>
      <c r="W24"/>
    </row>
    <row r="25" spans="1:23" s="129" customFormat="1" ht="16.5" customHeight="1">
      <c r="A25" s="246"/>
      <c r="B25" s="182">
        <v>4</v>
      </c>
      <c r="C25" s="185"/>
      <c r="D25" s="131"/>
      <c r="E25" s="131"/>
      <c r="F25" s="147" t="s">
        <v>119</v>
      </c>
      <c r="G25" s="148"/>
      <c r="H25" s="149"/>
      <c r="I25" s="147"/>
      <c r="J25" s="148"/>
      <c r="K25" s="149"/>
      <c r="L25" s="172"/>
      <c r="M25" s="148"/>
      <c r="N25" s="173"/>
      <c r="O25"/>
      <c r="P25"/>
      <c r="Q25" s="130">
        <f>Eingabe!$A$31</f>
        <v>89</v>
      </c>
      <c r="R25" s="131" t="str">
        <f>Eingabe!$B$31</f>
        <v>Forstinger Fabian</v>
      </c>
      <c r="S25" s="131" t="str">
        <f>Eingabe!$B$26</f>
        <v>NMS Timelkam</v>
      </c>
      <c r="T25"/>
      <c r="U25"/>
      <c r="V25"/>
      <c r="W25"/>
    </row>
    <row r="26" spans="1:23" s="129" customFormat="1" ht="16.5" customHeight="1">
      <c r="A26" s="246"/>
      <c r="B26" s="180">
        <v>5</v>
      </c>
      <c r="C26" s="183"/>
      <c r="D26" s="184"/>
      <c r="E26" s="184"/>
      <c r="F26" s="150" t="s">
        <v>119</v>
      </c>
      <c r="G26" s="133"/>
      <c r="H26" s="151"/>
      <c r="I26" s="150"/>
      <c r="J26" s="133"/>
      <c r="K26" s="151"/>
      <c r="L26" s="132"/>
      <c r="M26" s="133"/>
      <c r="N26" s="134"/>
      <c r="O26"/>
      <c r="P26"/>
      <c r="Q26" s="130">
        <f>Eingabe!$A$35</f>
        <v>0</v>
      </c>
      <c r="R26" s="131">
        <f>Eingabe!$B$35</f>
        <v>0</v>
      </c>
      <c r="S26" s="131" t="str">
        <f>Eingabe!$B$34</f>
        <v>NMS Seewalchen</v>
      </c>
      <c r="T26"/>
      <c r="U26"/>
      <c r="V26"/>
      <c r="W26"/>
    </row>
    <row r="27" spans="1:23" s="129" customFormat="1" ht="16.5" customHeight="1">
      <c r="A27" s="246"/>
      <c r="B27" s="182">
        <v>6</v>
      </c>
      <c r="C27" s="183"/>
      <c r="D27" s="184"/>
      <c r="E27" s="184"/>
      <c r="F27" s="150" t="s">
        <v>119</v>
      </c>
      <c r="G27" s="133"/>
      <c r="H27" s="151"/>
      <c r="I27" s="150"/>
      <c r="J27" s="133"/>
      <c r="K27" s="151"/>
      <c r="L27" s="132"/>
      <c r="M27" s="133"/>
      <c r="N27" s="134"/>
      <c r="O27"/>
      <c r="P27"/>
      <c r="Q27" s="130">
        <f>Eingabe!$A$36</f>
        <v>0</v>
      </c>
      <c r="R27" s="131">
        <f>Eingabe!$B$36</f>
        <v>0</v>
      </c>
      <c r="S27" s="131" t="str">
        <f>Eingabe!$B$34</f>
        <v>NMS Seewalchen</v>
      </c>
      <c r="T27"/>
      <c r="U27"/>
      <c r="V27"/>
      <c r="W27"/>
    </row>
    <row r="28" spans="1:23" s="129" customFormat="1" ht="16.5" customHeight="1">
      <c r="A28" s="246"/>
      <c r="B28" s="182">
        <v>7</v>
      </c>
      <c r="C28" s="183"/>
      <c r="D28" s="184"/>
      <c r="E28" s="184"/>
      <c r="F28" s="150" t="s">
        <v>119</v>
      </c>
      <c r="G28" s="133"/>
      <c r="H28" s="151"/>
      <c r="I28" s="150"/>
      <c r="J28" s="133"/>
      <c r="K28" s="151"/>
      <c r="L28" s="132"/>
      <c r="M28" s="133"/>
      <c r="N28" s="134"/>
      <c r="O28"/>
      <c r="P28"/>
      <c r="Q28" s="130">
        <f>Eingabe!$A$37</f>
        <v>0</v>
      </c>
      <c r="R28" s="131">
        <f>Eingabe!$B$37</f>
        <v>0</v>
      </c>
      <c r="S28" s="131" t="str">
        <f>Eingabe!$B$34</f>
        <v>NMS Seewalchen</v>
      </c>
      <c r="T28"/>
      <c r="U28"/>
      <c r="V28"/>
      <c r="W28"/>
    </row>
    <row r="29" spans="1:23" s="129" customFormat="1" ht="16.5" customHeight="1" thickBot="1">
      <c r="A29" s="247"/>
      <c r="B29" s="186">
        <v>8</v>
      </c>
      <c r="C29" s="135"/>
      <c r="D29" s="136"/>
      <c r="E29" s="136"/>
      <c r="F29" s="187" t="s">
        <v>119</v>
      </c>
      <c r="G29" s="188"/>
      <c r="H29" s="189"/>
      <c r="I29" s="187"/>
      <c r="J29" s="188"/>
      <c r="K29" s="189"/>
      <c r="L29" s="190"/>
      <c r="M29" s="188"/>
      <c r="N29" s="191"/>
      <c r="O29"/>
      <c r="P29"/>
      <c r="Q29" s="130">
        <f>Eingabe!$A$38</f>
        <v>0</v>
      </c>
      <c r="R29" s="131">
        <f>Eingabe!$B$38</f>
        <v>0</v>
      </c>
      <c r="S29" s="131" t="str">
        <f>Eingabe!$B$34</f>
        <v>NMS Seewalchen</v>
      </c>
      <c r="T29"/>
      <c r="U29"/>
      <c r="V29"/>
      <c r="W29"/>
    </row>
    <row r="30" spans="1:23" s="129" customFormat="1" ht="16.5" customHeight="1">
      <c r="A30" s="245" t="s">
        <v>126</v>
      </c>
      <c r="B30" s="180">
        <v>1</v>
      </c>
      <c r="C30" s="181"/>
      <c r="D30" s="125"/>
      <c r="E30" s="125"/>
      <c r="F30" s="150" t="s">
        <v>119</v>
      </c>
      <c r="G30" s="133"/>
      <c r="H30" s="151"/>
      <c r="I30" s="150"/>
      <c r="J30" s="133"/>
      <c r="K30" s="151"/>
      <c r="L30" s="132"/>
      <c r="M30" s="133"/>
      <c r="N30" s="134"/>
      <c r="O30"/>
      <c r="P30"/>
      <c r="Q30" s="130">
        <f>Eingabe!$A$39</f>
        <v>0</v>
      </c>
      <c r="R30" s="131">
        <f>Eingabe!$B$39</f>
        <v>0</v>
      </c>
      <c r="S30" s="131" t="str">
        <f>Eingabe!$B$34</f>
        <v>NMS Seewalchen</v>
      </c>
      <c r="T30"/>
      <c r="U30"/>
      <c r="V30"/>
      <c r="W30"/>
    </row>
    <row r="31" spans="1:23" s="129" customFormat="1" ht="16.5" customHeight="1">
      <c r="A31" s="246"/>
      <c r="B31" s="180">
        <v>2</v>
      </c>
      <c r="C31" s="183"/>
      <c r="D31" s="184"/>
      <c r="E31" s="184"/>
      <c r="F31" s="150" t="s">
        <v>119</v>
      </c>
      <c r="G31" s="133"/>
      <c r="H31" s="151"/>
      <c r="I31" s="150"/>
      <c r="J31" s="133"/>
      <c r="K31" s="151"/>
      <c r="L31" s="132"/>
      <c r="M31" s="133"/>
      <c r="N31" s="134"/>
      <c r="O31"/>
      <c r="P31"/>
      <c r="Q31" s="130">
        <f>Eingabe!$A$43</f>
        <v>120</v>
      </c>
      <c r="R31" s="131" t="str">
        <f>Eingabe!$B$43</f>
        <v>Stallinger Noah</v>
      </c>
      <c r="S31" s="131" t="str">
        <f>Eingabe!$B$42</f>
        <v>NMS Schörfling</v>
      </c>
      <c r="T31"/>
      <c r="U31"/>
      <c r="V31"/>
      <c r="W31"/>
    </row>
    <row r="32" spans="1:23" s="129" customFormat="1" ht="16.5" customHeight="1">
      <c r="A32" s="246"/>
      <c r="B32" s="182">
        <v>3</v>
      </c>
      <c r="C32" s="183"/>
      <c r="D32" s="184"/>
      <c r="E32" s="184"/>
      <c r="F32" s="150" t="s">
        <v>119</v>
      </c>
      <c r="G32" s="133"/>
      <c r="H32" s="151"/>
      <c r="I32" s="150"/>
      <c r="J32" s="133"/>
      <c r="K32" s="151"/>
      <c r="L32" s="132"/>
      <c r="M32" s="133"/>
      <c r="N32" s="134"/>
      <c r="O32"/>
      <c r="P32"/>
      <c r="Q32" s="130">
        <f>Eingabe!$A$44</f>
        <v>121</v>
      </c>
      <c r="R32" s="131" t="str">
        <f>Eingabe!$B$44</f>
        <v>Bauer Michael</v>
      </c>
      <c r="S32" s="131" t="str">
        <f>Eingabe!$B$42</f>
        <v>NMS Schörfling</v>
      </c>
      <c r="T32"/>
      <c r="U32"/>
      <c r="V32"/>
      <c r="W32"/>
    </row>
    <row r="33" spans="1:23" s="129" customFormat="1" ht="16.5" customHeight="1">
      <c r="A33" s="246"/>
      <c r="B33" s="182">
        <v>4</v>
      </c>
      <c r="C33" s="185"/>
      <c r="D33" s="131"/>
      <c r="E33" s="131"/>
      <c r="F33" s="150" t="s">
        <v>119</v>
      </c>
      <c r="G33" s="133"/>
      <c r="H33" s="151"/>
      <c r="I33" s="150"/>
      <c r="J33" s="133"/>
      <c r="K33" s="151"/>
      <c r="L33" s="132"/>
      <c r="M33" s="133"/>
      <c r="N33" s="134"/>
      <c r="O33"/>
      <c r="P33"/>
      <c r="Q33" s="130">
        <f>Eingabe!$A$45</f>
        <v>122</v>
      </c>
      <c r="R33" s="131" t="str">
        <f>Eingabe!$B$45</f>
        <v>Lindenbauer Thomas</v>
      </c>
      <c r="S33" s="131" t="str">
        <f>Eingabe!$B$42</f>
        <v>NMS Schörfling</v>
      </c>
      <c r="T33"/>
      <c r="U33"/>
      <c r="V33"/>
      <c r="W33"/>
    </row>
    <row r="34" spans="1:23" s="129" customFormat="1" ht="16.5" customHeight="1">
      <c r="A34" s="246"/>
      <c r="B34" s="180">
        <v>5</v>
      </c>
      <c r="C34" s="183"/>
      <c r="D34" s="184"/>
      <c r="E34" s="184"/>
      <c r="F34" s="150" t="s">
        <v>119</v>
      </c>
      <c r="G34" s="133"/>
      <c r="H34" s="151"/>
      <c r="I34" s="150"/>
      <c r="J34" s="133"/>
      <c r="K34" s="151"/>
      <c r="L34" s="132"/>
      <c r="M34" s="133"/>
      <c r="N34" s="134"/>
      <c r="O34"/>
      <c r="P34"/>
      <c r="Q34" s="130">
        <f>Eingabe!$A$46</f>
        <v>123</v>
      </c>
      <c r="R34" s="131" t="str">
        <f>Eingabe!$B$46</f>
        <v>Eberl Kai</v>
      </c>
      <c r="S34" s="131" t="str">
        <f>Eingabe!$B$42</f>
        <v>NMS Schörfling</v>
      </c>
      <c r="T34"/>
      <c r="U34"/>
      <c r="V34"/>
      <c r="W34"/>
    </row>
    <row r="35" spans="1:23" s="129" customFormat="1" ht="16.5" customHeight="1">
      <c r="A35" s="246"/>
      <c r="B35" s="182">
        <v>6</v>
      </c>
      <c r="C35" s="183"/>
      <c r="D35" s="184"/>
      <c r="E35" s="184"/>
      <c r="F35" s="147" t="s">
        <v>119</v>
      </c>
      <c r="G35" s="148"/>
      <c r="H35" s="149"/>
      <c r="I35" s="147"/>
      <c r="J35" s="148"/>
      <c r="K35" s="149"/>
      <c r="L35" s="172"/>
      <c r="M35" s="148"/>
      <c r="N35" s="173"/>
      <c r="O35"/>
      <c r="P35"/>
      <c r="Q35" s="130">
        <f>Eingabe!$A$47</f>
        <v>124</v>
      </c>
      <c r="R35" s="131" t="str">
        <f>Eingabe!$B$47</f>
        <v>Föttinger Moritz</v>
      </c>
      <c r="S35" s="131" t="str">
        <f>Eingabe!$B$42</f>
        <v>NMS Schörfling</v>
      </c>
      <c r="T35"/>
      <c r="U35"/>
      <c r="V35"/>
      <c r="W35"/>
    </row>
    <row r="36" spans="1:23" s="129" customFormat="1" ht="16.5" customHeight="1">
      <c r="A36" s="246"/>
      <c r="B36" s="180">
        <v>7</v>
      </c>
      <c r="C36" s="183"/>
      <c r="D36" s="184"/>
      <c r="E36" s="184"/>
      <c r="F36" s="150" t="s">
        <v>119</v>
      </c>
      <c r="G36" s="133"/>
      <c r="H36" s="151"/>
      <c r="I36" s="150"/>
      <c r="J36" s="133"/>
      <c r="K36" s="151"/>
      <c r="L36" s="132"/>
      <c r="M36" s="133"/>
      <c r="N36" s="134"/>
      <c r="O36"/>
      <c r="P36"/>
      <c r="Q36" s="130">
        <f>Eingabe!$A$51</f>
        <v>147</v>
      </c>
      <c r="R36" s="131" t="str">
        <f>Eingabe!$B$51</f>
        <v>Ebner Marcel</v>
      </c>
      <c r="S36" s="131" t="str">
        <f>Eingabe!$B$50</f>
        <v>NSMS Wolfsegg</v>
      </c>
      <c r="T36"/>
      <c r="U36"/>
      <c r="V36"/>
      <c r="W36"/>
    </row>
    <row r="37" spans="1:23" s="129" customFormat="1" ht="16.5" customHeight="1" thickBot="1">
      <c r="A37" s="247"/>
      <c r="B37" s="201">
        <v>8</v>
      </c>
      <c r="C37" s="135"/>
      <c r="D37" s="136"/>
      <c r="E37" s="136"/>
      <c r="F37" s="193" t="s">
        <v>119</v>
      </c>
      <c r="G37" s="194"/>
      <c r="H37" s="195"/>
      <c r="I37" s="193"/>
      <c r="J37" s="194"/>
      <c r="K37" s="195"/>
      <c r="L37" s="196"/>
      <c r="M37" s="194"/>
      <c r="N37" s="197"/>
      <c r="O37"/>
      <c r="P37"/>
      <c r="Q37" s="130">
        <f>Eingabe!$A$52</f>
        <v>148</v>
      </c>
      <c r="R37" s="131" t="str">
        <f>Eingabe!$B$52</f>
        <v>Söser Clemens</v>
      </c>
      <c r="S37" s="131" t="str">
        <f>Eingabe!$B$50</f>
        <v>NSMS Wolfsegg</v>
      </c>
      <c r="T37"/>
      <c r="U37"/>
      <c r="V37"/>
      <c r="W37"/>
    </row>
    <row r="38" spans="1:23" s="129" customFormat="1" ht="16.5" customHeight="1">
      <c r="A38" s="245" t="s">
        <v>127</v>
      </c>
      <c r="B38" s="198">
        <v>1</v>
      </c>
      <c r="C38" s="181"/>
      <c r="D38" s="125"/>
      <c r="E38" s="125"/>
      <c r="F38" s="199" t="s">
        <v>119</v>
      </c>
      <c r="G38" s="127"/>
      <c r="H38" s="200"/>
      <c r="I38" s="199"/>
      <c r="J38" s="127"/>
      <c r="K38" s="200"/>
      <c r="L38" s="126"/>
      <c r="M38" s="127"/>
      <c r="N38" s="128"/>
      <c r="O38"/>
      <c r="P38"/>
      <c r="Q38" s="130">
        <f>Eingabe!$A$53</f>
        <v>149</v>
      </c>
      <c r="R38" s="131" t="str">
        <f>Eingabe!$B$53</f>
        <v>Kastner Philipp</v>
      </c>
      <c r="S38" s="131" t="str">
        <f>Eingabe!$B$50</f>
        <v>NSMS Wolfsegg</v>
      </c>
      <c r="T38"/>
      <c r="U38"/>
      <c r="V38"/>
      <c r="W38"/>
    </row>
    <row r="39" spans="1:23" s="129" customFormat="1" ht="16.5" customHeight="1">
      <c r="A39" s="246"/>
      <c r="B39" s="182">
        <v>2</v>
      </c>
      <c r="C39" s="183"/>
      <c r="D39" s="184"/>
      <c r="E39" s="184"/>
      <c r="F39" s="150" t="s">
        <v>119</v>
      </c>
      <c r="G39" s="133"/>
      <c r="H39" s="151"/>
      <c r="I39" s="150"/>
      <c r="J39" s="133"/>
      <c r="K39" s="151"/>
      <c r="L39" s="132"/>
      <c r="M39" s="133"/>
      <c r="N39" s="134"/>
      <c r="O39"/>
      <c r="P39"/>
      <c r="Q39" s="130">
        <f>Eingabe!$A$54</f>
        <v>150</v>
      </c>
      <c r="R39" s="131" t="str">
        <f>Eingabe!$B$54</f>
        <v>Holzinger Felix</v>
      </c>
      <c r="S39" s="131" t="str">
        <f>Eingabe!$B$50</f>
        <v>NSMS Wolfsegg</v>
      </c>
      <c r="T39"/>
      <c r="U39"/>
      <c r="V39"/>
      <c r="W39"/>
    </row>
    <row r="40" spans="1:23" s="129" customFormat="1" ht="16.5" customHeight="1">
      <c r="A40" s="246"/>
      <c r="B40" s="182">
        <v>3</v>
      </c>
      <c r="C40" s="183"/>
      <c r="D40" s="184"/>
      <c r="E40" s="184"/>
      <c r="F40" s="147" t="s">
        <v>119</v>
      </c>
      <c r="G40" s="148"/>
      <c r="H40" s="149"/>
      <c r="I40" s="147"/>
      <c r="J40" s="148"/>
      <c r="K40" s="149"/>
      <c r="L40" s="172"/>
      <c r="M40" s="148"/>
      <c r="N40" s="173"/>
      <c r="O40"/>
      <c r="P40"/>
      <c r="Q40" s="130">
        <f>Eingabe!$A$55</f>
        <v>151</v>
      </c>
      <c r="R40" s="131" t="str">
        <f>Eingabe!$B$55</f>
        <v>Voglhuber Simon</v>
      </c>
      <c r="S40" s="131" t="str">
        <f>Eingabe!$B$50</f>
        <v>NSMS Wolfsegg</v>
      </c>
      <c r="T40"/>
      <c r="U40"/>
      <c r="V40"/>
      <c r="W40"/>
    </row>
    <row r="41" spans="1:23" s="129" customFormat="1" ht="16.5" customHeight="1">
      <c r="A41" s="246"/>
      <c r="B41" s="180">
        <v>4</v>
      </c>
      <c r="C41" s="185"/>
      <c r="D41" s="131"/>
      <c r="E41" s="131"/>
      <c r="F41" s="150" t="s">
        <v>119</v>
      </c>
      <c r="G41" s="133"/>
      <c r="H41" s="151"/>
      <c r="I41" s="150"/>
      <c r="J41" s="133"/>
      <c r="K41" s="151"/>
      <c r="L41" s="132"/>
      <c r="M41" s="133"/>
      <c r="N41" s="134"/>
      <c r="O41"/>
      <c r="P41"/>
      <c r="Q41" s="130">
        <f>Eingabe!$A$59</f>
        <v>179</v>
      </c>
      <c r="R41" s="131" t="str">
        <f>Eingabe!$B$59</f>
        <v>Schiller Moritz</v>
      </c>
      <c r="S41" s="131" t="str">
        <f>Eingabe!$B$58</f>
        <v>NMS Regau</v>
      </c>
      <c r="T41"/>
      <c r="U41"/>
      <c r="V41"/>
      <c r="W41"/>
    </row>
    <row r="42" spans="1:23" s="129" customFormat="1" ht="16.5" customHeight="1">
      <c r="A42" s="246"/>
      <c r="B42" s="182">
        <v>5</v>
      </c>
      <c r="C42" s="183"/>
      <c r="D42" s="184"/>
      <c r="E42" s="184"/>
      <c r="F42" s="150" t="s">
        <v>119</v>
      </c>
      <c r="G42" s="133"/>
      <c r="H42" s="151"/>
      <c r="I42" s="150"/>
      <c r="J42" s="133"/>
      <c r="K42" s="151"/>
      <c r="L42" s="132"/>
      <c r="M42" s="133"/>
      <c r="N42" s="134"/>
      <c r="O42"/>
      <c r="P42"/>
      <c r="Q42" s="130">
        <f>Eingabe!$A$60</f>
        <v>180</v>
      </c>
      <c r="R42" s="131" t="str">
        <f>Eingabe!$B$60</f>
        <v>Trawöger Lukas</v>
      </c>
      <c r="S42" s="131" t="str">
        <f>Eingabe!$B$58</f>
        <v>NMS Regau</v>
      </c>
      <c r="T42"/>
      <c r="U42"/>
      <c r="V42"/>
      <c r="W42"/>
    </row>
    <row r="43" spans="1:23" s="129" customFormat="1" ht="16.5" customHeight="1">
      <c r="A43" s="246"/>
      <c r="B43" s="182">
        <v>6</v>
      </c>
      <c r="C43" s="183"/>
      <c r="D43" s="184"/>
      <c r="E43" s="184"/>
      <c r="F43" s="150" t="s">
        <v>119</v>
      </c>
      <c r="G43" s="133"/>
      <c r="H43" s="151"/>
      <c r="I43" s="150"/>
      <c r="J43" s="133"/>
      <c r="K43" s="151"/>
      <c r="L43" s="132"/>
      <c r="M43" s="133"/>
      <c r="N43" s="134"/>
      <c r="O43"/>
      <c r="P43"/>
      <c r="Q43" s="130">
        <f>Eingabe!$A$61</f>
        <v>181</v>
      </c>
      <c r="R43" s="131" t="str">
        <f>Eingabe!$B$61</f>
        <v>Pammer Manuel</v>
      </c>
      <c r="S43" s="131" t="str">
        <f>Eingabe!$B$58</f>
        <v>NMS Regau</v>
      </c>
      <c r="T43"/>
      <c r="U43"/>
      <c r="V43"/>
      <c r="W43"/>
    </row>
    <row r="44" spans="1:23" s="129" customFormat="1" ht="16.5" customHeight="1">
      <c r="A44" s="246"/>
      <c r="B44" s="182">
        <v>7</v>
      </c>
      <c r="C44" s="183"/>
      <c r="D44" s="184"/>
      <c r="E44" s="184"/>
      <c r="F44" s="150" t="s">
        <v>119</v>
      </c>
      <c r="G44" s="133"/>
      <c r="H44" s="151"/>
      <c r="I44" s="150"/>
      <c r="J44" s="133"/>
      <c r="K44" s="151"/>
      <c r="L44" s="132"/>
      <c r="M44" s="133"/>
      <c r="N44" s="134"/>
      <c r="O44"/>
      <c r="P44"/>
      <c r="Q44" s="130">
        <f>Eingabe!$A$62</f>
        <v>182</v>
      </c>
      <c r="R44" s="131" t="str">
        <f>Eingabe!$B$62</f>
        <v>Schmid Andreas</v>
      </c>
      <c r="S44" s="131" t="str">
        <f>Eingabe!$B$58</f>
        <v>NMS Regau</v>
      </c>
      <c r="T44"/>
      <c r="U44"/>
      <c r="V44"/>
      <c r="W44"/>
    </row>
    <row r="45" spans="1:23" s="129" customFormat="1" ht="16.5" customHeight="1" thickBot="1">
      <c r="A45" s="247"/>
      <c r="B45" s="186">
        <v>8</v>
      </c>
      <c r="C45" s="135"/>
      <c r="D45" s="136"/>
      <c r="E45" s="136"/>
      <c r="F45" s="152" t="s">
        <v>119</v>
      </c>
      <c r="G45" s="138"/>
      <c r="H45" s="153"/>
      <c r="I45" s="152"/>
      <c r="J45" s="138"/>
      <c r="K45" s="153"/>
      <c r="L45" s="137"/>
      <c r="M45" s="138"/>
      <c r="N45" s="139"/>
      <c r="O45"/>
      <c r="P45"/>
      <c r="Q45" s="130">
        <f>Eingabe!$A$63</f>
        <v>183</v>
      </c>
      <c r="R45" s="131" t="str">
        <f>Eingabe!$B$63</f>
        <v>Fischer Fabian</v>
      </c>
      <c r="S45" s="131" t="str">
        <f>Eingabe!$B$58</f>
        <v>NMS Regau</v>
      </c>
      <c r="T45"/>
      <c r="U45"/>
      <c r="V45"/>
      <c r="W45"/>
    </row>
    <row r="46" spans="1:23" s="129" customFormat="1" ht="16.5" customHeight="1">
      <c r="A46" s="245" t="s">
        <v>128</v>
      </c>
      <c r="B46" s="198">
        <v>1</v>
      </c>
      <c r="C46" s="181"/>
      <c r="D46" s="125"/>
      <c r="E46" s="125"/>
      <c r="F46" s="199" t="s">
        <v>119</v>
      </c>
      <c r="G46" s="127"/>
      <c r="H46" s="200"/>
      <c r="I46" s="199"/>
      <c r="J46" s="127"/>
      <c r="K46" s="200"/>
      <c r="L46" s="126"/>
      <c r="M46" s="127"/>
      <c r="N46" s="128"/>
      <c r="O46"/>
      <c r="P46"/>
      <c r="Q46" s="130">
        <f>Eingabe!$A$67</f>
        <v>211</v>
      </c>
      <c r="R46" s="131" t="str">
        <f>Eingabe!$B$67</f>
        <v>Moosleitner Thomas</v>
      </c>
      <c r="S46" s="131" t="str">
        <f>Eingabe!$B$66</f>
        <v>NMS Frankenburg</v>
      </c>
      <c r="T46"/>
      <c r="U46"/>
      <c r="V46"/>
      <c r="W46"/>
    </row>
    <row r="47" spans="1:23" s="129" customFormat="1" ht="16.5" customHeight="1">
      <c r="A47" s="246"/>
      <c r="B47" s="182">
        <v>2</v>
      </c>
      <c r="C47" s="183"/>
      <c r="D47" s="184"/>
      <c r="E47" s="184"/>
      <c r="F47" s="150" t="s">
        <v>119</v>
      </c>
      <c r="G47" s="133"/>
      <c r="H47" s="151"/>
      <c r="I47" s="150"/>
      <c r="J47" s="133"/>
      <c r="K47" s="151"/>
      <c r="L47" s="132"/>
      <c r="M47" s="133"/>
      <c r="N47" s="134"/>
      <c r="O47"/>
      <c r="P47"/>
      <c r="Q47" s="130">
        <f>Eingabe!$A$68</f>
        <v>212</v>
      </c>
      <c r="R47" s="131" t="str">
        <f>Eingabe!$B$68</f>
        <v>Gabric Marko</v>
      </c>
      <c r="S47" s="131" t="str">
        <f>Eingabe!$B$66</f>
        <v>NMS Frankenburg</v>
      </c>
      <c r="T47"/>
      <c r="U47"/>
      <c r="V47"/>
      <c r="W47"/>
    </row>
    <row r="48" spans="1:23" s="129" customFormat="1" ht="16.5" customHeight="1">
      <c r="A48" s="246"/>
      <c r="B48" s="182">
        <v>3</v>
      </c>
      <c r="C48" s="183"/>
      <c r="D48" s="184"/>
      <c r="E48" s="184"/>
      <c r="F48" s="150" t="s">
        <v>119</v>
      </c>
      <c r="G48" s="133"/>
      <c r="H48" s="151"/>
      <c r="I48" s="150"/>
      <c r="J48" s="133"/>
      <c r="K48" s="151"/>
      <c r="L48" s="132"/>
      <c r="M48" s="133"/>
      <c r="N48" s="134"/>
      <c r="O48"/>
      <c r="P48"/>
      <c r="Q48" s="130">
        <f>Eingabe!$A$69</f>
        <v>213</v>
      </c>
      <c r="R48" s="131" t="str">
        <f>Eingabe!$B$69</f>
        <v>Pirklbauer Matthias</v>
      </c>
      <c r="S48" s="131" t="str">
        <f>Eingabe!$B$66</f>
        <v>NMS Frankenburg</v>
      </c>
      <c r="T48"/>
      <c r="U48"/>
      <c r="V48"/>
      <c r="W48"/>
    </row>
    <row r="49" spans="1:23" s="129" customFormat="1" ht="16.5" customHeight="1">
      <c r="A49" s="246"/>
      <c r="B49" s="182">
        <v>4</v>
      </c>
      <c r="C49" s="183"/>
      <c r="D49" s="184"/>
      <c r="E49" s="184"/>
      <c r="F49" s="150" t="s">
        <v>119</v>
      </c>
      <c r="G49" s="133"/>
      <c r="H49" s="151"/>
      <c r="I49" s="150"/>
      <c r="J49" s="133"/>
      <c r="K49" s="151"/>
      <c r="L49" s="132"/>
      <c r="M49" s="133"/>
      <c r="N49" s="134"/>
      <c r="O49"/>
      <c r="P49"/>
      <c r="Q49" s="130">
        <f>Eingabe!$A$70</f>
        <v>214</v>
      </c>
      <c r="R49" s="131" t="str">
        <f>Eingabe!$B$70</f>
        <v>Rupp Elias</v>
      </c>
      <c r="S49" s="131" t="str">
        <f>Eingabe!$B$66</f>
        <v>NMS Frankenburg</v>
      </c>
      <c r="T49"/>
      <c r="U49"/>
      <c r="V49"/>
      <c r="W49"/>
    </row>
    <row r="50" spans="1:23" s="129" customFormat="1" ht="16.5" customHeight="1">
      <c r="A50" s="246"/>
      <c r="B50" s="182">
        <v>5</v>
      </c>
      <c r="C50" s="185"/>
      <c r="D50" s="131"/>
      <c r="E50" s="131"/>
      <c r="F50" s="147" t="s">
        <v>119</v>
      </c>
      <c r="G50" s="148"/>
      <c r="H50" s="149"/>
      <c r="I50" s="147"/>
      <c r="J50" s="148"/>
      <c r="K50" s="149"/>
      <c r="L50" s="172"/>
      <c r="M50" s="148"/>
      <c r="N50" s="173"/>
      <c r="O50"/>
      <c r="P50"/>
      <c r="Q50" s="130">
        <f>Eingabe!$A$71</f>
        <v>215</v>
      </c>
      <c r="R50" s="131" t="str">
        <f>Eingabe!$B$71</f>
        <v>Kriechbaum Sascha</v>
      </c>
      <c r="S50" s="131" t="str">
        <f>Eingabe!$B$66</f>
        <v>NMS Frankenburg</v>
      </c>
      <c r="T50"/>
      <c r="U50"/>
      <c r="V50"/>
      <c r="W50"/>
    </row>
    <row r="51" spans="1:23" s="129" customFormat="1" ht="16.5" customHeight="1">
      <c r="A51" s="246"/>
      <c r="B51" s="182">
        <v>6</v>
      </c>
      <c r="C51" s="183"/>
      <c r="D51" s="184"/>
      <c r="E51" s="184"/>
      <c r="F51" s="150" t="s">
        <v>119</v>
      </c>
      <c r="G51" s="133"/>
      <c r="H51" s="151"/>
      <c r="I51" s="150"/>
      <c r="J51" s="133"/>
      <c r="K51" s="151"/>
      <c r="L51" s="132"/>
      <c r="M51" s="133"/>
      <c r="N51" s="134"/>
      <c r="O51"/>
      <c r="P51"/>
      <c r="Q51" s="130">
        <f>Eingabe!$A$75</f>
        <v>367</v>
      </c>
      <c r="R51" s="131" t="str">
        <f>Eingabe!$B$75</f>
        <v>Koberger Lukas</v>
      </c>
      <c r="S51" s="131" t="str">
        <f>Eingabe!$B$74</f>
        <v>NMS Vöcklamarkt</v>
      </c>
      <c r="T51"/>
      <c r="U51"/>
      <c r="V51"/>
      <c r="W51"/>
    </row>
    <row r="52" spans="1:23" s="129" customFormat="1" ht="16.5" customHeight="1">
      <c r="A52" s="246"/>
      <c r="B52" s="182">
        <v>7</v>
      </c>
      <c r="C52" s="185"/>
      <c r="D52" s="131"/>
      <c r="E52" s="131"/>
      <c r="F52" s="150" t="s">
        <v>119</v>
      </c>
      <c r="G52" s="133"/>
      <c r="H52" s="151"/>
      <c r="I52" s="150"/>
      <c r="J52" s="133"/>
      <c r="K52" s="151"/>
      <c r="L52" s="132"/>
      <c r="M52" s="133"/>
      <c r="N52" s="134"/>
      <c r="O52"/>
      <c r="P52"/>
      <c r="Q52" s="130">
        <f>Eingabe!$A$76</f>
        <v>368</v>
      </c>
      <c r="R52" s="131" t="str">
        <f>Eingabe!$B$76</f>
        <v>Maier Alexander</v>
      </c>
      <c r="S52" s="131" t="str">
        <f>Eingabe!$B$74</f>
        <v>NMS Vöcklamarkt</v>
      </c>
      <c r="T52"/>
      <c r="U52"/>
      <c r="V52"/>
      <c r="W52"/>
    </row>
    <row r="53" spans="1:23" s="129" customFormat="1" ht="16.5" customHeight="1" thickBot="1">
      <c r="A53" s="247"/>
      <c r="B53" s="186">
        <v>8</v>
      </c>
      <c r="C53" s="135"/>
      <c r="D53" s="136"/>
      <c r="E53" s="136"/>
      <c r="F53" s="187" t="s">
        <v>119</v>
      </c>
      <c r="G53" s="188"/>
      <c r="H53" s="189"/>
      <c r="I53" s="187"/>
      <c r="J53" s="188"/>
      <c r="K53" s="189"/>
      <c r="L53" s="190"/>
      <c r="M53" s="188"/>
      <c r="N53" s="191"/>
      <c r="O53"/>
      <c r="P53"/>
      <c r="Q53" s="130">
        <f>Eingabe!$A$77</f>
        <v>371</v>
      </c>
      <c r="R53" s="131" t="str">
        <f>Eingabe!$B$77</f>
        <v>Redlinger Marco</v>
      </c>
      <c r="S53" s="131" t="str">
        <f>Eingabe!$B$74</f>
        <v>NMS Vöcklamarkt</v>
      </c>
      <c r="T53"/>
      <c r="U53"/>
      <c r="V53"/>
      <c r="W53"/>
    </row>
    <row r="54" spans="1:23" s="129" customFormat="1" ht="16.5" customHeight="1">
      <c r="A54" s="245" t="s">
        <v>129</v>
      </c>
      <c r="B54" s="180">
        <v>1</v>
      </c>
      <c r="C54" s="181"/>
      <c r="D54" s="125"/>
      <c r="E54" s="125"/>
      <c r="F54" s="199" t="s">
        <v>119</v>
      </c>
      <c r="G54" s="148"/>
      <c r="H54" s="149"/>
      <c r="I54" s="147"/>
      <c r="J54" s="148"/>
      <c r="K54" s="149"/>
      <c r="L54" s="126"/>
      <c r="M54" s="127"/>
      <c r="N54" s="128"/>
      <c r="O54"/>
      <c r="P54"/>
      <c r="Q54" s="130">
        <f>Eingabe!$A$78</f>
        <v>372</v>
      </c>
      <c r="R54" s="131" t="str">
        <f>Eingabe!$B$78</f>
        <v>Zulic Eldin</v>
      </c>
      <c r="S54" s="131" t="str">
        <f>Eingabe!$B$74</f>
        <v>NMS Vöcklamarkt</v>
      </c>
      <c r="T54"/>
      <c r="U54"/>
      <c r="V54"/>
      <c r="W54"/>
    </row>
    <row r="55" spans="1:23" s="129" customFormat="1" ht="16.5" customHeight="1">
      <c r="A55" s="246"/>
      <c r="B55" s="182">
        <v>2</v>
      </c>
      <c r="C55" s="183"/>
      <c r="D55" s="184"/>
      <c r="E55" s="184"/>
      <c r="F55" s="150" t="s">
        <v>119</v>
      </c>
      <c r="G55" s="133"/>
      <c r="H55" s="151"/>
      <c r="I55" s="150"/>
      <c r="J55" s="133"/>
      <c r="K55" s="151"/>
      <c r="L55" s="132"/>
      <c r="M55" s="133"/>
      <c r="N55" s="134"/>
      <c r="O55"/>
      <c r="P55"/>
      <c r="Q55" s="130">
        <f>Eingabe!$A$79</f>
        <v>373</v>
      </c>
      <c r="R55" s="131" t="str">
        <f>Eingabe!$B$79</f>
        <v>Ricvic Dino</v>
      </c>
      <c r="S55" s="131" t="str">
        <f>Eingabe!$B$74</f>
        <v>NMS Vöcklamarkt</v>
      </c>
      <c r="T55"/>
      <c r="U55"/>
      <c r="V55"/>
      <c r="W55"/>
    </row>
    <row r="56" spans="1:23" s="129" customFormat="1" ht="16.5" customHeight="1">
      <c r="A56" s="246"/>
      <c r="B56" s="182">
        <v>3</v>
      </c>
      <c r="C56" s="183"/>
      <c r="D56" s="184"/>
      <c r="E56" s="184"/>
      <c r="F56" s="150" t="s">
        <v>119</v>
      </c>
      <c r="G56" s="133"/>
      <c r="H56" s="151"/>
      <c r="I56" s="150"/>
      <c r="J56" s="133"/>
      <c r="K56" s="151"/>
      <c r="L56" s="132"/>
      <c r="M56" s="133"/>
      <c r="N56" s="134"/>
      <c r="O56"/>
      <c r="P56"/>
      <c r="Q56" s="130">
        <f>Eingabe!$A$83</f>
        <v>263</v>
      </c>
      <c r="R56" s="131" t="str">
        <f>Eingabe!$B$83</f>
        <v>Mayr Martin</v>
      </c>
      <c r="S56" s="131" t="str">
        <f>Eingabe!$B$82</f>
        <v>NMS Neukirchen/V.</v>
      </c>
      <c r="T56"/>
      <c r="U56"/>
      <c r="V56"/>
      <c r="W56"/>
    </row>
    <row r="57" spans="1:23" s="129" customFormat="1" ht="16.5" customHeight="1">
      <c r="A57" s="246"/>
      <c r="B57" s="182">
        <v>4</v>
      </c>
      <c r="C57" s="183"/>
      <c r="D57" s="184"/>
      <c r="E57" s="184"/>
      <c r="F57" s="147" t="s">
        <v>119</v>
      </c>
      <c r="G57" s="148"/>
      <c r="H57" s="149"/>
      <c r="I57" s="147"/>
      <c r="J57" s="148"/>
      <c r="K57" s="149"/>
      <c r="L57" s="172"/>
      <c r="M57" s="148"/>
      <c r="N57" s="173"/>
      <c r="O57"/>
      <c r="P57"/>
      <c r="Q57" s="130">
        <f>Eingabe!$A$84</f>
        <v>264</v>
      </c>
      <c r="R57" s="131" t="str">
        <f>Eingabe!$B$84</f>
        <v>Hemetsberger Julian</v>
      </c>
      <c r="S57" s="131" t="str">
        <f>Eingabe!$B$82</f>
        <v>NMS Neukirchen/V.</v>
      </c>
      <c r="T57"/>
      <c r="U57"/>
      <c r="V57"/>
      <c r="W57"/>
    </row>
    <row r="58" spans="1:23" s="129" customFormat="1" ht="16.5" customHeight="1">
      <c r="A58" s="246"/>
      <c r="B58" s="180">
        <v>5</v>
      </c>
      <c r="C58" s="185"/>
      <c r="D58" s="131"/>
      <c r="E58" s="131"/>
      <c r="F58" s="150" t="s">
        <v>119</v>
      </c>
      <c r="G58" s="133"/>
      <c r="H58" s="151"/>
      <c r="I58" s="150"/>
      <c r="J58" s="133"/>
      <c r="K58" s="151"/>
      <c r="L58" s="132"/>
      <c r="M58" s="133"/>
      <c r="N58" s="134"/>
      <c r="O58"/>
      <c r="P58"/>
      <c r="Q58" s="130">
        <f>Eingabe!$A$85</f>
        <v>265</v>
      </c>
      <c r="R58" s="131" t="str">
        <f>Eingabe!$B$85</f>
        <v>Krichbaum Felix</v>
      </c>
      <c r="S58" s="131" t="str">
        <f>Eingabe!$B$82</f>
        <v>NMS Neukirchen/V.</v>
      </c>
      <c r="T58"/>
      <c r="U58"/>
      <c r="V58"/>
      <c r="W58"/>
    </row>
    <row r="59" spans="1:23" s="129" customFormat="1" ht="16.5" customHeight="1">
      <c r="A59" s="246"/>
      <c r="B59" s="180">
        <v>6</v>
      </c>
      <c r="C59" s="183"/>
      <c r="D59" s="184"/>
      <c r="E59" s="184"/>
      <c r="F59" s="150" t="s">
        <v>119</v>
      </c>
      <c r="G59" s="133"/>
      <c r="H59" s="151"/>
      <c r="I59" s="150"/>
      <c r="J59" s="133"/>
      <c r="K59" s="151"/>
      <c r="L59" s="132"/>
      <c r="M59" s="133"/>
      <c r="N59" s="134"/>
      <c r="O59"/>
      <c r="P59"/>
      <c r="Q59" s="130">
        <f>Eingabe!$A$86</f>
        <v>266</v>
      </c>
      <c r="R59" s="131" t="str">
        <f>Eingabe!$B$86</f>
        <v>Steindl Daniel</v>
      </c>
      <c r="S59" s="131" t="str">
        <f>Eingabe!$B$82</f>
        <v>NMS Neukirchen/V.</v>
      </c>
      <c r="T59"/>
      <c r="U59"/>
      <c r="V59"/>
      <c r="W59"/>
    </row>
    <row r="60" spans="1:23" s="129" customFormat="1" ht="16.5" customHeight="1">
      <c r="A60" s="246"/>
      <c r="B60" s="182">
        <v>7</v>
      </c>
      <c r="C60" s="185"/>
      <c r="D60" s="131"/>
      <c r="E60" s="131"/>
      <c r="F60" s="150" t="s">
        <v>119</v>
      </c>
      <c r="G60" s="133"/>
      <c r="H60" s="151"/>
      <c r="I60" s="150"/>
      <c r="J60" s="133"/>
      <c r="K60" s="151"/>
      <c r="L60" s="132"/>
      <c r="M60" s="133"/>
      <c r="N60" s="134"/>
      <c r="O60"/>
      <c r="P60"/>
      <c r="Q60" s="130">
        <f>Eingabe!$A$87</f>
        <v>267</v>
      </c>
      <c r="R60" s="131" t="str">
        <f>Eingabe!$B$87</f>
        <v>Uhrlich Lorenz</v>
      </c>
      <c r="S60" s="131" t="str">
        <f>Eingabe!$B$82</f>
        <v>NMS Neukirchen/V.</v>
      </c>
      <c r="T60"/>
      <c r="U60"/>
      <c r="V60"/>
      <c r="W60"/>
    </row>
    <row r="61" spans="1:23" s="129" customFormat="1" ht="16.5" customHeight="1" thickBot="1">
      <c r="A61" s="247"/>
      <c r="B61" s="186">
        <v>8</v>
      </c>
      <c r="C61" s="135"/>
      <c r="D61" s="136"/>
      <c r="E61" s="136"/>
      <c r="F61" s="187" t="s">
        <v>119</v>
      </c>
      <c r="G61" s="188"/>
      <c r="H61" s="189"/>
      <c r="I61" s="187"/>
      <c r="J61" s="188"/>
      <c r="K61" s="189"/>
      <c r="L61" s="190"/>
      <c r="M61" s="188"/>
      <c r="N61" s="191"/>
      <c r="O61"/>
      <c r="P61"/>
      <c r="Q61" s="130">
        <f>Eingabe!$A$91</f>
        <v>0</v>
      </c>
      <c r="R61" s="131">
        <f>Eingabe!$B$91</f>
        <v>0</v>
      </c>
      <c r="S61" s="131" t="str">
        <f>Eingabe!$B$90</f>
        <v>SNMS Lenzing</v>
      </c>
      <c r="T61"/>
      <c r="U61"/>
      <c r="V61"/>
      <c r="W61"/>
    </row>
    <row r="62" spans="1:23" s="129" customFormat="1" ht="16.5" customHeight="1">
      <c r="A62" s="245" t="s">
        <v>130</v>
      </c>
      <c r="B62" s="180">
        <v>1</v>
      </c>
      <c r="C62" s="181"/>
      <c r="D62" s="125"/>
      <c r="E62" s="125"/>
      <c r="F62" s="150" t="s">
        <v>119</v>
      </c>
      <c r="G62" s="133"/>
      <c r="H62" s="151"/>
      <c r="I62" s="150"/>
      <c r="J62" s="133"/>
      <c r="K62" s="151"/>
      <c r="L62" s="132"/>
      <c r="M62" s="133"/>
      <c r="N62" s="134"/>
      <c r="O62"/>
      <c r="P62"/>
      <c r="Q62" s="130">
        <f>Eingabe!$A$92</f>
        <v>0</v>
      </c>
      <c r="R62" s="131">
        <f>Eingabe!$B$92</f>
        <v>0</v>
      </c>
      <c r="S62" s="131" t="str">
        <f>Eingabe!$B$90</f>
        <v>SNMS Lenzing</v>
      </c>
      <c r="T62"/>
      <c r="U62"/>
      <c r="V62"/>
      <c r="W62"/>
    </row>
    <row r="63" spans="1:23" s="129" customFormat="1" ht="16.5" customHeight="1">
      <c r="A63" s="246"/>
      <c r="B63" s="182">
        <v>2</v>
      </c>
      <c r="C63" s="183"/>
      <c r="D63" s="184"/>
      <c r="E63" s="184"/>
      <c r="F63" s="147" t="s">
        <v>119</v>
      </c>
      <c r="G63" s="148"/>
      <c r="H63" s="149"/>
      <c r="I63" s="147"/>
      <c r="J63" s="148"/>
      <c r="K63" s="149"/>
      <c r="L63" s="172"/>
      <c r="M63" s="148"/>
      <c r="N63" s="173"/>
      <c r="O63"/>
      <c r="P63"/>
      <c r="Q63" s="130">
        <f>Eingabe!$A$93</f>
        <v>0</v>
      </c>
      <c r="R63" s="131">
        <f>Eingabe!$B$93</f>
        <v>0</v>
      </c>
      <c r="S63" s="131" t="str">
        <f>Eingabe!$B$90</f>
        <v>SNMS Lenzing</v>
      </c>
      <c r="T63"/>
      <c r="U63"/>
      <c r="V63"/>
      <c r="W63"/>
    </row>
    <row r="64" spans="1:23" s="129" customFormat="1" ht="16.5" customHeight="1">
      <c r="A64" s="246"/>
      <c r="B64" s="180">
        <v>3</v>
      </c>
      <c r="C64" s="183"/>
      <c r="D64" s="184"/>
      <c r="E64" s="184"/>
      <c r="F64" s="150" t="s">
        <v>119</v>
      </c>
      <c r="G64" s="133"/>
      <c r="H64" s="151"/>
      <c r="I64" s="150"/>
      <c r="J64" s="133"/>
      <c r="K64" s="151"/>
      <c r="L64" s="132"/>
      <c r="M64" s="133"/>
      <c r="N64" s="134"/>
      <c r="O64"/>
      <c r="P64"/>
      <c r="Q64" s="130">
        <f>Eingabe!$A$94</f>
        <v>0</v>
      </c>
      <c r="R64" s="131">
        <f>Eingabe!$B$94</f>
        <v>0</v>
      </c>
      <c r="S64" s="131" t="str">
        <f>Eingabe!$B$90</f>
        <v>SNMS Lenzing</v>
      </c>
      <c r="T64"/>
      <c r="U64"/>
      <c r="V64"/>
      <c r="W64"/>
    </row>
    <row r="65" spans="1:23" s="129" customFormat="1" ht="16.5" customHeight="1">
      <c r="A65" s="246"/>
      <c r="B65" s="182">
        <v>4</v>
      </c>
      <c r="C65" s="183"/>
      <c r="D65" s="184"/>
      <c r="E65" s="184"/>
      <c r="F65" s="150" t="s">
        <v>119</v>
      </c>
      <c r="G65" s="133"/>
      <c r="H65" s="151"/>
      <c r="I65" s="150"/>
      <c r="J65" s="133"/>
      <c r="K65" s="151"/>
      <c r="L65" s="132"/>
      <c r="M65" s="133"/>
      <c r="N65" s="134"/>
      <c r="O65"/>
      <c r="P65"/>
      <c r="Q65" s="130">
        <f>Eingabe!$A$95</f>
        <v>0</v>
      </c>
      <c r="R65" s="131">
        <f>Eingabe!$B$95</f>
        <v>0</v>
      </c>
      <c r="S65" s="131" t="str">
        <f>Eingabe!$B$90</f>
        <v>SNMS Lenzing</v>
      </c>
      <c r="T65"/>
      <c r="U65"/>
      <c r="V65"/>
      <c r="W65"/>
    </row>
    <row r="66" spans="1:23" s="129" customFormat="1" ht="16.5" customHeight="1">
      <c r="A66" s="246"/>
      <c r="B66" s="182">
        <v>5</v>
      </c>
      <c r="C66" s="185"/>
      <c r="D66" s="131"/>
      <c r="E66" s="131"/>
      <c r="F66" s="150" t="s">
        <v>119</v>
      </c>
      <c r="G66" s="133"/>
      <c r="H66" s="151"/>
      <c r="I66" s="150"/>
      <c r="J66" s="133"/>
      <c r="K66" s="151"/>
      <c r="L66" s="132"/>
      <c r="M66" s="133"/>
      <c r="N66" s="134"/>
      <c r="O66"/>
      <c r="P66"/>
      <c r="Q66" s="130">
        <f>Eingabe!$A$99</f>
        <v>304</v>
      </c>
      <c r="R66" s="131" t="str">
        <f>Eingabe!$B$99</f>
        <v>Berger Fabian</v>
      </c>
      <c r="S66" s="131" t="str">
        <f>Eingabe!$B$98</f>
        <v>NMS2 Schwanenstadt</v>
      </c>
      <c r="T66"/>
      <c r="U66"/>
      <c r="V66"/>
      <c r="W66"/>
    </row>
    <row r="67" spans="1:23" s="129" customFormat="1" ht="16.5" customHeight="1">
      <c r="A67" s="246"/>
      <c r="B67" s="182">
        <v>6</v>
      </c>
      <c r="C67" s="183"/>
      <c r="D67" s="184"/>
      <c r="E67" s="184"/>
      <c r="F67" s="150" t="s">
        <v>119</v>
      </c>
      <c r="G67" s="133"/>
      <c r="H67" s="151"/>
      <c r="I67" s="150"/>
      <c r="J67" s="133"/>
      <c r="K67" s="151"/>
      <c r="L67" s="132"/>
      <c r="M67" s="133"/>
      <c r="N67" s="134"/>
      <c r="O67"/>
      <c r="P67"/>
      <c r="Q67" s="130">
        <f>Eingabe!$A$100</f>
        <v>305</v>
      </c>
      <c r="R67" s="131" t="str">
        <f>Eingabe!$B$100</f>
        <v>Lugmair Anton</v>
      </c>
      <c r="S67" s="131" t="str">
        <f>Eingabe!$B$98</f>
        <v>NMS2 Schwanenstadt</v>
      </c>
      <c r="T67"/>
      <c r="U67"/>
      <c r="V67"/>
      <c r="W67"/>
    </row>
    <row r="68" spans="1:23" s="129" customFormat="1" ht="16.5" customHeight="1">
      <c r="A68" s="246"/>
      <c r="B68" s="182">
        <v>7</v>
      </c>
      <c r="C68" s="185"/>
      <c r="D68" s="131"/>
      <c r="E68" s="131"/>
      <c r="F68" s="147" t="s">
        <v>119</v>
      </c>
      <c r="G68" s="148"/>
      <c r="H68" s="149"/>
      <c r="I68" s="147"/>
      <c r="J68" s="148"/>
      <c r="K68" s="149"/>
      <c r="L68" s="172"/>
      <c r="M68" s="148"/>
      <c r="N68" s="173"/>
      <c r="O68"/>
      <c r="P68"/>
      <c r="Q68" s="130">
        <f>Eingabe!$A$101</f>
        <v>306</v>
      </c>
      <c r="R68" s="131" t="str">
        <f>Eingabe!$B$101</f>
        <v>Schiller Lorenz</v>
      </c>
      <c r="S68" s="131" t="str">
        <f>Eingabe!$B$98</f>
        <v>NMS2 Schwanenstadt</v>
      </c>
      <c r="T68"/>
      <c r="U68"/>
      <c r="V68"/>
      <c r="W68"/>
    </row>
    <row r="69" spans="1:23" s="129" customFormat="1" ht="16.5" customHeight="1" thickBot="1">
      <c r="A69" s="247"/>
      <c r="B69" s="192">
        <v>8</v>
      </c>
      <c r="C69" s="135"/>
      <c r="D69" s="136"/>
      <c r="E69" s="136"/>
      <c r="F69" s="193" t="s">
        <v>119</v>
      </c>
      <c r="G69" s="194"/>
      <c r="H69" s="195"/>
      <c r="I69" s="193"/>
      <c r="J69" s="194"/>
      <c r="K69" s="195"/>
      <c r="L69" s="196"/>
      <c r="M69" s="194"/>
      <c r="N69" s="197"/>
      <c r="O69"/>
      <c r="P69"/>
      <c r="Q69" s="130">
        <f>Eingabe!$A$102</f>
        <v>307</v>
      </c>
      <c r="R69" s="131" t="str">
        <f>Eingabe!$B$102</f>
        <v>Vorhauer Philipp</v>
      </c>
      <c r="S69" s="131" t="str">
        <f>Eingabe!$B$98</f>
        <v>NMS2 Schwanenstadt</v>
      </c>
      <c r="T69"/>
      <c r="U69"/>
      <c r="V69"/>
      <c r="W69"/>
    </row>
    <row r="70" spans="1:23" s="129" customFormat="1" ht="16.5" customHeight="1">
      <c r="A70" s="245" t="s">
        <v>131</v>
      </c>
      <c r="B70" s="198">
        <v>1</v>
      </c>
      <c r="C70" s="181"/>
      <c r="D70" s="125"/>
      <c r="E70" s="125"/>
      <c r="F70" s="199" t="s">
        <v>119</v>
      </c>
      <c r="G70" s="127"/>
      <c r="H70" s="200"/>
      <c r="I70" s="199"/>
      <c r="J70" s="127"/>
      <c r="K70" s="200"/>
      <c r="L70" s="126"/>
      <c r="M70" s="127"/>
      <c r="N70" s="128"/>
      <c r="O70"/>
      <c r="P70"/>
      <c r="Q70" s="130">
        <f>Eingabe!$A$103</f>
        <v>308</v>
      </c>
      <c r="R70" s="131" t="str">
        <f>Eingabe!$B$103</f>
        <v>Kemptner Simon</v>
      </c>
      <c r="S70" s="131" t="str">
        <f>Eingabe!$B$98</f>
        <v>NMS2 Schwanenstadt</v>
      </c>
      <c r="T70"/>
      <c r="U70"/>
      <c r="V70"/>
      <c r="W70"/>
    </row>
    <row r="71" spans="1:23" s="129" customFormat="1" ht="16.5" customHeight="1">
      <c r="A71" s="246"/>
      <c r="B71" s="180">
        <v>2</v>
      </c>
      <c r="C71" s="183"/>
      <c r="D71" s="184"/>
      <c r="E71" s="184"/>
      <c r="F71" s="150" t="s">
        <v>119</v>
      </c>
      <c r="G71" s="133"/>
      <c r="H71" s="151"/>
      <c r="I71" s="150"/>
      <c r="J71" s="133"/>
      <c r="K71" s="151"/>
      <c r="L71" s="132"/>
      <c r="M71" s="133"/>
      <c r="N71" s="134"/>
      <c r="O71"/>
      <c r="P71"/>
      <c r="Q71" s="130">
        <f>Eingabe!$A$107</f>
        <v>0</v>
      </c>
      <c r="R71" s="131" t="str">
        <f>Eingabe!$B$107</f>
        <v>M14/1</v>
      </c>
      <c r="S71" s="131" t="str">
        <f>Eingabe!$B$106</f>
        <v>NMS Ampflwang</v>
      </c>
      <c r="T71"/>
      <c r="U71"/>
      <c r="V71"/>
      <c r="W71"/>
    </row>
    <row r="72" spans="1:23" s="129" customFormat="1" ht="16.5" customHeight="1">
      <c r="A72" s="246"/>
      <c r="B72" s="182">
        <v>3</v>
      </c>
      <c r="C72" s="183"/>
      <c r="D72" s="184"/>
      <c r="E72" s="184"/>
      <c r="F72" s="150" t="s">
        <v>119</v>
      </c>
      <c r="G72" s="133"/>
      <c r="H72" s="151"/>
      <c r="I72" s="150"/>
      <c r="J72" s="133"/>
      <c r="K72" s="151"/>
      <c r="L72" s="132"/>
      <c r="M72" s="133"/>
      <c r="N72" s="134"/>
      <c r="O72"/>
      <c r="P72"/>
      <c r="Q72" s="130">
        <f>Eingabe!$A$108</f>
        <v>0</v>
      </c>
      <c r="R72" s="131" t="str">
        <f>Eingabe!$B$108</f>
        <v>M14/2</v>
      </c>
      <c r="S72" s="131" t="str">
        <f>Eingabe!$B$106</f>
        <v>NMS Ampflwang</v>
      </c>
      <c r="T72"/>
      <c r="U72"/>
      <c r="V72"/>
      <c r="W72"/>
    </row>
    <row r="73" spans="1:23" s="129" customFormat="1" ht="16.5" customHeight="1">
      <c r="A73" s="246"/>
      <c r="B73" s="182">
        <v>4</v>
      </c>
      <c r="C73" s="183"/>
      <c r="D73" s="184"/>
      <c r="E73" s="184"/>
      <c r="F73" s="147" t="s">
        <v>119</v>
      </c>
      <c r="G73" s="148"/>
      <c r="H73" s="149"/>
      <c r="I73" s="147"/>
      <c r="J73" s="148"/>
      <c r="K73" s="149"/>
      <c r="L73" s="172"/>
      <c r="M73" s="148"/>
      <c r="N73" s="173"/>
      <c r="O73"/>
      <c r="P73"/>
      <c r="Q73" s="130">
        <f>Eingabe!$A$109</f>
        <v>0</v>
      </c>
      <c r="R73" s="131" t="str">
        <f>Eingabe!$B$109</f>
        <v>M14/3</v>
      </c>
      <c r="S73" s="131" t="str">
        <f>Eingabe!$B$106</f>
        <v>NMS Ampflwang</v>
      </c>
      <c r="T73"/>
      <c r="U73"/>
      <c r="V73"/>
      <c r="W73"/>
    </row>
    <row r="74" spans="1:23" s="129" customFormat="1" ht="16.5" customHeight="1">
      <c r="A74" s="246"/>
      <c r="B74" s="180">
        <v>5</v>
      </c>
      <c r="C74" s="185"/>
      <c r="D74" s="131"/>
      <c r="E74" s="131"/>
      <c r="F74" s="150" t="s">
        <v>119</v>
      </c>
      <c r="G74" s="133"/>
      <c r="H74" s="151"/>
      <c r="I74" s="150"/>
      <c r="J74" s="133"/>
      <c r="K74" s="151"/>
      <c r="L74" s="132"/>
      <c r="M74" s="133"/>
      <c r="N74" s="134"/>
      <c r="O74"/>
      <c r="P74"/>
      <c r="Q74" s="130">
        <f>Eingabe!$A$110</f>
        <v>0</v>
      </c>
      <c r="R74" s="131" t="str">
        <f>Eingabe!$B$110</f>
        <v>M14/4</v>
      </c>
      <c r="S74" s="131" t="str">
        <f>Eingabe!$B$106</f>
        <v>NMS Ampflwang</v>
      </c>
      <c r="T74"/>
      <c r="U74"/>
      <c r="V74"/>
      <c r="W74"/>
    </row>
    <row r="75" spans="1:23" s="129" customFormat="1" ht="16.5" customHeight="1">
      <c r="A75" s="246"/>
      <c r="B75" s="182">
        <v>6</v>
      </c>
      <c r="C75" s="183"/>
      <c r="D75" s="184"/>
      <c r="E75" s="184"/>
      <c r="F75" s="150" t="s">
        <v>119</v>
      </c>
      <c r="G75" s="133"/>
      <c r="H75" s="151"/>
      <c r="I75" s="150"/>
      <c r="J75" s="133"/>
      <c r="K75" s="151"/>
      <c r="L75" s="132"/>
      <c r="M75" s="133"/>
      <c r="N75" s="134"/>
      <c r="O75"/>
      <c r="P75"/>
      <c r="Q75" s="130">
        <f>Eingabe!$A$111</f>
        <v>0</v>
      </c>
      <c r="R75" s="131" t="str">
        <f>Eingabe!$B$111</f>
        <v>M14/5</v>
      </c>
      <c r="S75" s="131" t="str">
        <f>Eingabe!$B$106</f>
        <v>NMS Ampflwang</v>
      </c>
      <c r="T75"/>
      <c r="U75"/>
      <c r="V75"/>
      <c r="W75"/>
    </row>
    <row r="76" spans="1:23" s="129" customFormat="1" ht="16.5" customHeight="1">
      <c r="A76" s="246"/>
      <c r="B76" s="182">
        <v>7</v>
      </c>
      <c r="C76" s="185"/>
      <c r="D76" s="131"/>
      <c r="E76" s="131"/>
      <c r="F76" s="150" t="s">
        <v>119</v>
      </c>
      <c r="G76" s="133"/>
      <c r="H76" s="151"/>
      <c r="I76" s="150"/>
      <c r="J76" s="133"/>
      <c r="K76" s="151"/>
      <c r="L76" s="132"/>
      <c r="M76" s="133"/>
      <c r="N76" s="134"/>
      <c r="O76"/>
      <c r="P76"/>
      <c r="Q76" s="130">
        <f>Eingabe!$A$115</f>
        <v>0</v>
      </c>
      <c r="R76" s="131" t="str">
        <f>Eingabe!$B$115</f>
        <v>M15/1</v>
      </c>
      <c r="S76" s="131" t="str">
        <f>Eingabe!$B$114</f>
        <v>NMS Frankenmarkt</v>
      </c>
      <c r="T76"/>
      <c r="U76"/>
      <c r="V76"/>
      <c r="W76"/>
    </row>
    <row r="77" spans="1:23" s="129" customFormat="1" ht="16.5" customHeight="1" thickBot="1">
      <c r="A77" s="247"/>
      <c r="B77" s="186">
        <v>8</v>
      </c>
      <c r="C77" s="135"/>
      <c r="D77" s="136"/>
      <c r="E77" s="136"/>
      <c r="F77" s="152" t="s">
        <v>119</v>
      </c>
      <c r="G77" s="188"/>
      <c r="H77" s="189"/>
      <c r="I77" s="187"/>
      <c r="J77" s="188"/>
      <c r="K77" s="189"/>
      <c r="L77" s="190"/>
      <c r="M77" s="188"/>
      <c r="N77" s="191"/>
      <c r="O77"/>
      <c r="P77"/>
      <c r="Q77" s="130">
        <f>Eingabe!$A$116</f>
        <v>0</v>
      </c>
      <c r="R77" s="131" t="str">
        <f>Eingabe!$B$116</f>
        <v>M15/2</v>
      </c>
      <c r="S77" s="131" t="str">
        <f>Eingabe!$B$114</f>
        <v>NMS Frankenmarkt</v>
      </c>
      <c r="T77"/>
      <c r="U77"/>
      <c r="V77"/>
      <c r="W77"/>
    </row>
    <row r="78" spans="1:23" s="129" customFormat="1" ht="16.5" customHeight="1">
      <c r="A78" s="245" t="s">
        <v>132</v>
      </c>
      <c r="B78" s="198">
        <v>1</v>
      </c>
      <c r="C78" s="181"/>
      <c r="D78" s="125"/>
      <c r="E78" s="125"/>
      <c r="F78" s="199" t="s">
        <v>119</v>
      </c>
      <c r="G78" s="127"/>
      <c r="H78" s="200"/>
      <c r="I78" s="199"/>
      <c r="J78" s="127"/>
      <c r="K78" s="200"/>
      <c r="L78" s="126"/>
      <c r="M78" s="127"/>
      <c r="N78" s="128"/>
      <c r="O78"/>
      <c r="P78"/>
      <c r="Q78" s="130">
        <f>Eingabe!$A$117</f>
        <v>0</v>
      </c>
      <c r="R78" s="131" t="str">
        <f>Eingabe!$B$117</f>
        <v>M15/3</v>
      </c>
      <c r="S78" s="131" t="str">
        <f>Eingabe!$B$114</f>
        <v>NMS Frankenmarkt</v>
      </c>
      <c r="T78"/>
      <c r="U78"/>
      <c r="V78"/>
      <c r="W78"/>
    </row>
    <row r="79" spans="1:23" s="129" customFormat="1" ht="16.5" customHeight="1">
      <c r="A79" s="246"/>
      <c r="B79" s="180">
        <v>2</v>
      </c>
      <c r="C79" s="183"/>
      <c r="D79" s="184"/>
      <c r="E79" s="184"/>
      <c r="F79" s="150" t="s">
        <v>119</v>
      </c>
      <c r="G79" s="133"/>
      <c r="H79" s="151"/>
      <c r="I79" s="150"/>
      <c r="J79" s="133"/>
      <c r="K79" s="151"/>
      <c r="L79" s="132"/>
      <c r="M79" s="133"/>
      <c r="N79" s="134"/>
      <c r="O79"/>
      <c r="P79"/>
      <c r="Q79" s="130">
        <f>Eingabe!$A$118</f>
        <v>0</v>
      </c>
      <c r="R79" s="131" t="str">
        <f>Eingabe!$B$118</f>
        <v>M15/4</v>
      </c>
      <c r="S79" s="131" t="str">
        <f>Eingabe!$B$114</f>
        <v>NMS Frankenmarkt</v>
      </c>
      <c r="T79"/>
      <c r="U79"/>
      <c r="V79"/>
      <c r="W79"/>
    </row>
    <row r="80" spans="1:23" s="129" customFormat="1" ht="16.5" customHeight="1">
      <c r="A80" s="246"/>
      <c r="B80" s="182">
        <v>3</v>
      </c>
      <c r="C80" s="183"/>
      <c r="D80" s="184"/>
      <c r="E80" s="184"/>
      <c r="F80" s="150" t="s">
        <v>119</v>
      </c>
      <c r="G80" s="133"/>
      <c r="H80" s="151"/>
      <c r="I80" s="150"/>
      <c r="J80" s="133"/>
      <c r="K80" s="151"/>
      <c r="L80" s="132"/>
      <c r="M80" s="133"/>
      <c r="N80" s="134"/>
      <c r="O80"/>
      <c r="P80"/>
      <c r="Q80" s="130">
        <f>Eingabe!$A$119</f>
        <v>0</v>
      </c>
      <c r="R80" s="131" t="str">
        <f>Eingabe!$B$119</f>
        <v>M15/5</v>
      </c>
      <c r="S80" s="131" t="str">
        <f>Eingabe!$B$114</f>
        <v>NMS Frankenmarkt</v>
      </c>
      <c r="T80"/>
      <c r="U80"/>
      <c r="V80"/>
      <c r="W80"/>
    </row>
    <row r="81" spans="1:23" s="129" customFormat="1" ht="16.5" customHeight="1">
      <c r="A81" s="246"/>
      <c r="B81" s="182">
        <v>4</v>
      </c>
      <c r="C81" s="183"/>
      <c r="D81" s="184"/>
      <c r="E81" s="184"/>
      <c r="F81" s="150" t="s">
        <v>119</v>
      </c>
      <c r="G81" s="133"/>
      <c r="H81" s="151"/>
      <c r="I81" s="150"/>
      <c r="J81" s="133"/>
      <c r="K81" s="151"/>
      <c r="L81" s="132"/>
      <c r="M81" s="133"/>
      <c r="N81" s="134"/>
      <c r="O81"/>
      <c r="P81"/>
      <c r="Q81" s="130">
        <f>Eingabe!$A$123</f>
        <v>0</v>
      </c>
      <c r="R81" s="131" t="str">
        <f>Eingabe!$B$123</f>
        <v>M16/1</v>
      </c>
      <c r="S81" s="131" t="str">
        <f>Eingabe!$B$122</f>
        <v>NMS1 Sport Schwanenstadt</v>
      </c>
      <c r="T81"/>
      <c r="U81"/>
      <c r="V81"/>
      <c r="W81"/>
    </row>
    <row r="82" spans="1:23" s="129" customFormat="1" ht="16.5" customHeight="1">
      <c r="A82" s="246"/>
      <c r="B82" s="180">
        <v>5</v>
      </c>
      <c r="C82" s="185"/>
      <c r="D82" s="131"/>
      <c r="E82" s="131"/>
      <c r="F82" s="150" t="s">
        <v>119</v>
      </c>
      <c r="G82" s="133"/>
      <c r="H82" s="151"/>
      <c r="I82" s="150"/>
      <c r="J82" s="133"/>
      <c r="K82" s="151"/>
      <c r="L82" s="132"/>
      <c r="M82" s="133"/>
      <c r="N82" s="134"/>
      <c r="O82"/>
      <c r="P82"/>
      <c r="Q82" s="130">
        <f>Eingabe!$A$124</f>
        <v>0</v>
      </c>
      <c r="R82" s="131" t="str">
        <f>Eingabe!$B$124</f>
        <v>M16/2</v>
      </c>
      <c r="S82" s="131" t="str">
        <f>Eingabe!$B$122</f>
        <v>NMS1 Sport Schwanenstadt</v>
      </c>
      <c r="T82"/>
      <c r="U82"/>
      <c r="V82"/>
      <c r="W82"/>
    </row>
    <row r="83" spans="1:23" s="129" customFormat="1" ht="16.5" customHeight="1">
      <c r="A83" s="246"/>
      <c r="B83" s="182">
        <v>6</v>
      </c>
      <c r="C83" s="183"/>
      <c r="D83" s="184"/>
      <c r="E83" s="184"/>
      <c r="F83" s="147" t="s">
        <v>119</v>
      </c>
      <c r="G83" s="148"/>
      <c r="H83" s="149"/>
      <c r="I83" s="147"/>
      <c r="J83" s="148"/>
      <c r="K83" s="149"/>
      <c r="L83" s="172"/>
      <c r="M83" s="148"/>
      <c r="N83" s="173"/>
      <c r="O83"/>
      <c r="P83"/>
      <c r="Q83" s="130">
        <f>Eingabe!$A$125</f>
        <v>0</v>
      </c>
      <c r="R83" s="131" t="str">
        <f>Eingabe!$B$125</f>
        <v>M16/3</v>
      </c>
      <c r="S83" s="131" t="str">
        <f>Eingabe!$B$122</f>
        <v>NMS1 Sport Schwanenstadt</v>
      </c>
      <c r="T83"/>
      <c r="U83"/>
      <c r="V83"/>
      <c r="W83"/>
    </row>
    <row r="84" spans="1:23" s="129" customFormat="1" ht="16.5" customHeight="1">
      <c r="A84" s="246"/>
      <c r="B84" s="180">
        <v>7</v>
      </c>
      <c r="C84" s="185"/>
      <c r="D84" s="131"/>
      <c r="E84" s="131"/>
      <c r="F84" s="150" t="s">
        <v>119</v>
      </c>
      <c r="G84" s="133"/>
      <c r="H84" s="151"/>
      <c r="I84" s="150"/>
      <c r="J84" s="133"/>
      <c r="K84" s="151"/>
      <c r="L84" s="132"/>
      <c r="M84" s="133"/>
      <c r="N84" s="134"/>
      <c r="O84"/>
      <c r="P84"/>
      <c r="Q84" s="130">
        <f>Eingabe!$A$126</f>
        <v>0</v>
      </c>
      <c r="R84" s="131" t="str">
        <f>Eingabe!$B$126</f>
        <v>M16/4</v>
      </c>
      <c r="S84" s="131" t="str">
        <f>Eingabe!$B$122</f>
        <v>NMS1 Sport Schwanenstadt</v>
      </c>
      <c r="T84"/>
      <c r="U84"/>
      <c r="V84"/>
      <c r="W84"/>
    </row>
    <row r="85" spans="1:23" s="129" customFormat="1" ht="16.5" customHeight="1" thickBot="1">
      <c r="A85" s="247"/>
      <c r="B85" s="186">
        <v>8</v>
      </c>
      <c r="C85" s="135"/>
      <c r="D85" s="136"/>
      <c r="E85" s="136"/>
      <c r="F85" s="187" t="s">
        <v>119</v>
      </c>
      <c r="G85" s="188"/>
      <c r="H85" s="189"/>
      <c r="I85" s="187"/>
      <c r="J85" s="188"/>
      <c r="K85" s="189"/>
      <c r="L85" s="190"/>
      <c r="M85" s="188"/>
      <c r="N85" s="191"/>
      <c r="O85"/>
      <c r="P85"/>
      <c r="Q85" s="130">
        <f>Eingabe!$A$127</f>
        <v>0</v>
      </c>
      <c r="R85" s="131" t="str">
        <f>Eingabe!$B$127</f>
        <v>M16/5</v>
      </c>
      <c r="S85" s="131" t="str">
        <f>Eingabe!$B$122</f>
        <v>NMS1 Sport Schwanenstadt</v>
      </c>
      <c r="T85"/>
      <c r="U85"/>
      <c r="V85"/>
      <c r="W85"/>
    </row>
    <row r="86" spans="1:23" s="129" customFormat="1" ht="16.5" customHeight="1">
      <c r="A86" s="245" t="s">
        <v>133</v>
      </c>
      <c r="B86" s="198">
        <v>1</v>
      </c>
      <c r="C86" s="124"/>
      <c r="D86" s="125"/>
      <c r="E86" s="125"/>
      <c r="F86" s="199" t="s">
        <v>119</v>
      </c>
      <c r="G86" s="127"/>
      <c r="H86" s="200"/>
      <c r="I86" s="199"/>
      <c r="J86" s="127"/>
      <c r="K86" s="200"/>
      <c r="L86" s="126"/>
      <c r="M86" s="127"/>
      <c r="N86" s="128"/>
      <c r="O86"/>
      <c r="Q86" s="130">
        <f>Eingabe!$A$131</f>
        <v>0</v>
      </c>
      <c r="R86" s="131" t="str">
        <f>Eingabe!$B$131</f>
        <v>M17/1</v>
      </c>
      <c r="S86" s="131" t="str">
        <f>Eingabe!$B$130</f>
        <v>M17</v>
      </c>
      <c r="T86"/>
      <c r="U86"/>
      <c r="V86"/>
      <c r="W86"/>
    </row>
    <row r="87" spans="1:23" s="129" customFormat="1" ht="16.5" customHeight="1">
      <c r="A87" s="246"/>
      <c r="B87" s="182">
        <v>2</v>
      </c>
      <c r="C87" s="130"/>
      <c r="D87" s="131"/>
      <c r="E87" s="131"/>
      <c r="F87" s="150" t="s">
        <v>119</v>
      </c>
      <c r="G87" s="133"/>
      <c r="H87" s="151"/>
      <c r="I87" s="150"/>
      <c r="J87" s="133"/>
      <c r="K87" s="151"/>
      <c r="L87" s="132"/>
      <c r="M87" s="133"/>
      <c r="N87" s="134"/>
      <c r="O87"/>
      <c r="Q87" s="130">
        <f>Eingabe!$A$132</f>
        <v>0</v>
      </c>
      <c r="R87" s="131" t="str">
        <f>Eingabe!$B$132</f>
        <v>M17/2</v>
      </c>
      <c r="S87" s="131" t="str">
        <f>Eingabe!$B$130</f>
        <v>M17</v>
      </c>
      <c r="T87"/>
      <c r="U87"/>
      <c r="V87"/>
      <c r="W87"/>
    </row>
    <row r="88" spans="1:23" s="129" customFormat="1" ht="16.5" customHeight="1">
      <c r="A88" s="246"/>
      <c r="B88" s="182">
        <v>3</v>
      </c>
      <c r="C88" s="130"/>
      <c r="D88" s="131"/>
      <c r="E88" s="131"/>
      <c r="F88" s="150" t="s">
        <v>119</v>
      </c>
      <c r="G88" s="133"/>
      <c r="H88" s="151"/>
      <c r="I88" s="150"/>
      <c r="J88" s="133"/>
      <c r="K88" s="151"/>
      <c r="L88" s="132"/>
      <c r="M88" s="133"/>
      <c r="N88" s="134"/>
      <c r="O88"/>
      <c r="Q88" s="130">
        <f>Eingabe!$A$133</f>
        <v>0</v>
      </c>
      <c r="R88" s="131" t="str">
        <f>Eingabe!$B$133</f>
        <v>M17/3</v>
      </c>
      <c r="S88" s="131" t="str">
        <f>Eingabe!$B$130</f>
        <v>M17</v>
      </c>
      <c r="T88"/>
      <c r="U88"/>
      <c r="V88"/>
      <c r="W88"/>
    </row>
    <row r="89" spans="1:23" s="129" customFormat="1" ht="16.5" customHeight="1">
      <c r="A89" s="246"/>
      <c r="B89" s="182">
        <v>4</v>
      </c>
      <c r="C89" s="130"/>
      <c r="D89" s="131"/>
      <c r="E89" s="131"/>
      <c r="F89" s="150" t="s">
        <v>119</v>
      </c>
      <c r="G89" s="133"/>
      <c r="H89" s="151"/>
      <c r="I89" s="150"/>
      <c r="J89" s="133"/>
      <c r="K89" s="151"/>
      <c r="L89" s="132"/>
      <c r="M89" s="133"/>
      <c r="N89" s="134"/>
      <c r="O89"/>
      <c r="Q89" s="130">
        <f>Eingabe!$A$134</f>
        <v>0</v>
      </c>
      <c r="R89" s="131" t="str">
        <f>Eingabe!$B$134</f>
        <v>M17/4</v>
      </c>
      <c r="S89" s="131" t="str">
        <f>Eingabe!$B$130</f>
        <v>M17</v>
      </c>
      <c r="T89"/>
      <c r="U89"/>
      <c r="V89"/>
      <c r="W89"/>
    </row>
    <row r="90" spans="1:23" s="129" customFormat="1" ht="16.5" customHeight="1">
      <c r="A90" s="246"/>
      <c r="B90" s="182">
        <v>5</v>
      </c>
      <c r="C90" s="130"/>
      <c r="D90" s="131"/>
      <c r="E90" s="131"/>
      <c r="F90" s="147" t="s">
        <v>119</v>
      </c>
      <c r="G90" s="148"/>
      <c r="H90" s="149"/>
      <c r="I90" s="147"/>
      <c r="J90" s="148"/>
      <c r="K90" s="149"/>
      <c r="L90" s="172"/>
      <c r="M90" s="148"/>
      <c r="N90" s="173"/>
      <c r="O90"/>
      <c r="Q90" s="130">
        <f>Eingabe!$A$135</f>
        <v>0</v>
      </c>
      <c r="R90" s="131" t="str">
        <f>Eingabe!$B$135</f>
        <v>M17/5</v>
      </c>
      <c r="S90" s="131" t="str">
        <f>Eingabe!$B$130</f>
        <v>M17</v>
      </c>
      <c r="T90"/>
      <c r="U90"/>
      <c r="V90"/>
      <c r="W90"/>
    </row>
    <row r="91" spans="1:23" s="129" customFormat="1" ht="16.5" customHeight="1">
      <c r="A91" s="246"/>
      <c r="B91" s="182">
        <v>6</v>
      </c>
      <c r="C91" s="130"/>
      <c r="D91" s="131"/>
      <c r="E91" s="131"/>
      <c r="F91" s="150" t="s">
        <v>119</v>
      </c>
      <c r="G91" s="133"/>
      <c r="H91" s="151"/>
      <c r="I91" s="150"/>
      <c r="J91" s="133"/>
      <c r="K91" s="151"/>
      <c r="L91" s="132"/>
      <c r="M91" s="133"/>
      <c r="N91" s="134"/>
      <c r="O91"/>
      <c r="Q91" s="130">
        <f>Eingabe!$A$139</f>
        <v>0</v>
      </c>
      <c r="R91" s="131" t="str">
        <f>Eingabe!$B$139</f>
        <v>M18/1</v>
      </c>
      <c r="S91" s="131" t="str">
        <f>Eingabe!$B$138</f>
        <v>M18</v>
      </c>
      <c r="T91"/>
      <c r="U91"/>
      <c r="V91"/>
      <c r="W91"/>
    </row>
    <row r="92" spans="1:23" s="129" customFormat="1" ht="16.5" customHeight="1">
      <c r="A92" s="246"/>
      <c r="B92" s="182">
        <v>7</v>
      </c>
      <c r="C92" s="130"/>
      <c r="D92" s="131"/>
      <c r="E92" s="131"/>
      <c r="F92" s="150" t="s">
        <v>119</v>
      </c>
      <c r="G92" s="133"/>
      <c r="H92" s="151"/>
      <c r="I92" s="150"/>
      <c r="J92" s="133"/>
      <c r="K92" s="151"/>
      <c r="L92" s="132"/>
      <c r="M92" s="133"/>
      <c r="N92" s="134"/>
      <c r="O92"/>
      <c r="Q92" s="130">
        <f>Eingabe!$A$140</f>
        <v>0</v>
      </c>
      <c r="R92" s="131" t="str">
        <f>Eingabe!$B$140</f>
        <v>M18/2</v>
      </c>
      <c r="S92" s="131" t="str">
        <f>Eingabe!$B$138</f>
        <v>M18</v>
      </c>
      <c r="T92"/>
      <c r="U92"/>
      <c r="V92"/>
      <c r="W92"/>
    </row>
    <row r="93" spans="1:23" s="129" customFormat="1" ht="16.5" customHeight="1" thickBot="1">
      <c r="A93" s="247"/>
      <c r="B93" s="186">
        <v>8</v>
      </c>
      <c r="C93" s="135"/>
      <c r="D93" s="136"/>
      <c r="E93" s="136"/>
      <c r="F93" s="187" t="s">
        <v>119</v>
      </c>
      <c r="G93" s="188"/>
      <c r="H93" s="189"/>
      <c r="I93" s="187"/>
      <c r="J93" s="188"/>
      <c r="K93" s="189"/>
      <c r="L93" s="190"/>
      <c r="M93" s="188"/>
      <c r="N93" s="191"/>
      <c r="O93"/>
      <c r="Q93" s="130">
        <f>Eingabe!$A$141</f>
        <v>0</v>
      </c>
      <c r="R93" s="131" t="str">
        <f>Eingabe!$B$141</f>
        <v>M18/3</v>
      </c>
      <c r="S93" s="131" t="str">
        <f>Eingabe!$B$138</f>
        <v>M18</v>
      </c>
      <c r="T93"/>
      <c r="U93"/>
      <c r="V93"/>
      <c r="W93"/>
    </row>
    <row r="94" spans="1:23" s="129" customFormat="1" ht="16.5" customHeight="1">
      <c r="A94" s="245" t="s">
        <v>134</v>
      </c>
      <c r="B94" s="180">
        <v>1</v>
      </c>
      <c r="C94" s="124"/>
      <c r="D94" s="125"/>
      <c r="E94" s="125"/>
      <c r="F94" s="199" t="s">
        <v>119</v>
      </c>
      <c r="G94" s="148"/>
      <c r="H94" s="149"/>
      <c r="I94" s="147"/>
      <c r="J94" s="148"/>
      <c r="K94" s="149"/>
      <c r="L94" s="126"/>
      <c r="M94" s="127"/>
      <c r="N94" s="128"/>
      <c r="O94"/>
      <c r="Q94" s="130">
        <f>Eingabe!$A$142</f>
        <v>0</v>
      </c>
      <c r="R94" s="131" t="str">
        <f>Eingabe!$B$142</f>
        <v>M18/4</v>
      </c>
      <c r="S94" s="131" t="str">
        <f>Eingabe!$B$138</f>
        <v>M18</v>
      </c>
      <c r="T94"/>
      <c r="U94"/>
      <c r="V94"/>
      <c r="W94"/>
    </row>
    <row r="95" spans="1:23" s="129" customFormat="1" ht="16.5" customHeight="1">
      <c r="A95" s="246"/>
      <c r="B95" s="182">
        <v>2</v>
      </c>
      <c r="C95" s="130"/>
      <c r="D95" s="131"/>
      <c r="E95" s="131"/>
      <c r="F95" s="150" t="s">
        <v>119</v>
      </c>
      <c r="G95" s="133"/>
      <c r="H95" s="151"/>
      <c r="I95" s="150"/>
      <c r="J95" s="133"/>
      <c r="K95" s="151"/>
      <c r="L95" s="132"/>
      <c r="M95" s="133"/>
      <c r="N95" s="134"/>
      <c r="O95"/>
      <c r="Q95" s="130">
        <f>Eingabe!$A$143</f>
        <v>0</v>
      </c>
      <c r="R95" s="131" t="str">
        <f>Eingabe!$B$143</f>
        <v>M18/5</v>
      </c>
      <c r="S95" s="131" t="str">
        <f>Eingabe!$B$138</f>
        <v>M18</v>
      </c>
      <c r="T95"/>
      <c r="U95"/>
      <c r="V95"/>
      <c r="W95"/>
    </row>
    <row r="96" spans="1:23" s="129" customFormat="1" ht="16.5" customHeight="1">
      <c r="A96" s="246"/>
      <c r="B96" s="182">
        <v>3</v>
      </c>
      <c r="C96" s="130"/>
      <c r="D96" s="131"/>
      <c r="E96" s="131"/>
      <c r="F96" s="150" t="s">
        <v>119</v>
      </c>
      <c r="G96" s="133"/>
      <c r="H96" s="151"/>
      <c r="I96" s="150"/>
      <c r="J96" s="133"/>
      <c r="K96" s="151"/>
      <c r="L96" s="132"/>
      <c r="M96" s="133"/>
      <c r="N96" s="134"/>
      <c r="O96"/>
      <c r="Q96" s="130">
        <f>Eingabe!$A$147</f>
        <v>0</v>
      </c>
      <c r="R96" s="131" t="str">
        <f>Eingabe!$B$147</f>
        <v>M19/1</v>
      </c>
      <c r="S96" s="131" t="str">
        <f>Eingabe!$B$146</f>
        <v>M19</v>
      </c>
      <c r="T96"/>
      <c r="U96"/>
      <c r="V96"/>
      <c r="W96"/>
    </row>
    <row r="97" spans="1:23" s="129" customFormat="1" ht="16.5" customHeight="1">
      <c r="A97" s="246"/>
      <c r="B97" s="182">
        <v>4</v>
      </c>
      <c r="C97" s="130"/>
      <c r="D97" s="131"/>
      <c r="E97" s="131"/>
      <c r="F97" s="147" t="s">
        <v>119</v>
      </c>
      <c r="G97" s="148"/>
      <c r="H97" s="149"/>
      <c r="I97" s="147"/>
      <c r="J97" s="148"/>
      <c r="K97" s="149"/>
      <c r="L97" s="172"/>
      <c r="M97" s="148"/>
      <c r="N97" s="173"/>
      <c r="O97"/>
      <c r="Q97" s="130">
        <f>Eingabe!$A$148</f>
        <v>0</v>
      </c>
      <c r="R97" s="131" t="str">
        <f>Eingabe!$B$148</f>
        <v>M19/2</v>
      </c>
      <c r="S97" s="131" t="str">
        <f>Eingabe!$B$146</f>
        <v>M19</v>
      </c>
      <c r="T97"/>
      <c r="U97"/>
      <c r="V97"/>
      <c r="W97"/>
    </row>
    <row r="98" spans="1:23" s="129" customFormat="1" ht="16.5" customHeight="1">
      <c r="A98" s="246"/>
      <c r="B98" s="180">
        <v>5</v>
      </c>
      <c r="C98" s="130"/>
      <c r="D98" s="131"/>
      <c r="E98" s="131"/>
      <c r="F98" s="150" t="s">
        <v>119</v>
      </c>
      <c r="G98" s="133"/>
      <c r="H98" s="151"/>
      <c r="I98" s="150"/>
      <c r="J98" s="133"/>
      <c r="K98" s="151"/>
      <c r="L98" s="132"/>
      <c r="M98" s="133"/>
      <c r="N98" s="134"/>
      <c r="O98"/>
      <c r="Q98" s="130">
        <f>Eingabe!$A$149</f>
        <v>0</v>
      </c>
      <c r="R98" s="131" t="str">
        <f>Eingabe!$B$149</f>
        <v>M19/3</v>
      </c>
      <c r="S98" s="131" t="str">
        <f>Eingabe!$B$146</f>
        <v>M19</v>
      </c>
      <c r="T98"/>
      <c r="U98"/>
      <c r="V98"/>
      <c r="W98"/>
    </row>
    <row r="99" spans="1:23" s="129" customFormat="1" ht="16.5" customHeight="1">
      <c r="A99" s="246"/>
      <c r="B99" s="180">
        <v>6</v>
      </c>
      <c r="C99" s="130"/>
      <c r="D99" s="131"/>
      <c r="E99" s="131"/>
      <c r="F99" s="150" t="s">
        <v>119</v>
      </c>
      <c r="G99" s="133"/>
      <c r="H99" s="151"/>
      <c r="I99" s="150"/>
      <c r="J99" s="133"/>
      <c r="K99" s="151"/>
      <c r="L99" s="132"/>
      <c r="M99" s="133"/>
      <c r="N99" s="134"/>
      <c r="O99"/>
      <c r="Q99" s="130">
        <f>Eingabe!$A$150</f>
        <v>0</v>
      </c>
      <c r="R99" s="131" t="str">
        <f>Eingabe!$B$150</f>
        <v>M19/4</v>
      </c>
      <c r="S99" s="131" t="str">
        <f>Eingabe!$B$146</f>
        <v>M19</v>
      </c>
      <c r="T99"/>
      <c r="U99"/>
      <c r="V99"/>
      <c r="W99"/>
    </row>
    <row r="100" spans="1:19" ht="16.5" customHeight="1">
      <c r="A100" s="246"/>
      <c r="B100" s="182">
        <v>7</v>
      </c>
      <c r="C100" s="130"/>
      <c r="D100" s="131"/>
      <c r="E100" s="131"/>
      <c r="F100" s="150" t="s">
        <v>119</v>
      </c>
      <c r="G100" s="133"/>
      <c r="H100" s="151"/>
      <c r="I100" s="150"/>
      <c r="J100" s="133"/>
      <c r="K100" s="151"/>
      <c r="L100" s="132"/>
      <c r="M100" s="133"/>
      <c r="N100" s="134"/>
      <c r="Q100" s="130">
        <f>Eingabe!$A$151</f>
        <v>0</v>
      </c>
      <c r="R100" s="131" t="str">
        <f>Eingabe!$B$151</f>
        <v>M19/5</v>
      </c>
      <c r="S100" s="131" t="str">
        <f>Eingabe!$B$146</f>
        <v>M19</v>
      </c>
    </row>
    <row r="101" spans="1:19" ht="16.5" customHeight="1" thickBot="1">
      <c r="A101" s="247"/>
      <c r="B101" s="186">
        <v>8</v>
      </c>
      <c r="C101" s="135"/>
      <c r="D101" s="136"/>
      <c r="E101" s="136"/>
      <c r="F101" s="187" t="s">
        <v>119</v>
      </c>
      <c r="G101" s="188"/>
      <c r="H101" s="189"/>
      <c r="I101" s="187"/>
      <c r="J101" s="188"/>
      <c r="K101" s="189"/>
      <c r="L101" s="190"/>
      <c r="M101" s="188"/>
      <c r="N101" s="191"/>
      <c r="Q101" s="130">
        <f>Eingabe!$A$155</f>
        <v>0</v>
      </c>
      <c r="R101" s="131" t="str">
        <f>Eingabe!$B$155</f>
        <v>M20/1</v>
      </c>
      <c r="S101" s="131" t="str">
        <f>Eingabe!$B$154</f>
        <v>M20</v>
      </c>
    </row>
    <row r="102" spans="1:19" ht="16.5" customHeight="1">
      <c r="A102" s="245" t="s">
        <v>135</v>
      </c>
      <c r="B102" s="180">
        <v>1</v>
      </c>
      <c r="C102" s="124"/>
      <c r="D102" s="125"/>
      <c r="E102" s="125"/>
      <c r="F102" s="150" t="s">
        <v>119</v>
      </c>
      <c r="G102" s="133"/>
      <c r="H102" s="151"/>
      <c r="I102" s="150"/>
      <c r="J102" s="133"/>
      <c r="K102" s="151"/>
      <c r="L102" s="132"/>
      <c r="M102" s="133"/>
      <c r="N102" s="134"/>
      <c r="Q102" s="130">
        <f>Eingabe!$A$156</f>
        <v>0</v>
      </c>
      <c r="R102" s="131" t="str">
        <f>Eingabe!$B$156</f>
        <v>M20/2</v>
      </c>
      <c r="S102" s="131" t="str">
        <f>Eingabe!$B$154</f>
        <v>M20</v>
      </c>
    </row>
    <row r="103" spans="1:19" ht="16.5" customHeight="1">
      <c r="A103" s="246"/>
      <c r="B103" s="182">
        <v>2</v>
      </c>
      <c r="C103" s="130"/>
      <c r="D103" s="131"/>
      <c r="E103" s="131"/>
      <c r="F103" s="147" t="s">
        <v>119</v>
      </c>
      <c r="G103" s="148"/>
      <c r="H103" s="149"/>
      <c r="I103" s="147"/>
      <c r="J103" s="148"/>
      <c r="K103" s="149"/>
      <c r="L103" s="172"/>
      <c r="M103" s="148"/>
      <c r="N103" s="173"/>
      <c r="Q103" s="130">
        <f>Eingabe!$A$157</f>
        <v>0</v>
      </c>
      <c r="R103" s="131" t="str">
        <f>Eingabe!$B$157</f>
        <v>M20/3</v>
      </c>
      <c r="S103" s="131" t="str">
        <f>Eingabe!$B$154</f>
        <v>M20</v>
      </c>
    </row>
    <row r="104" spans="1:19" ht="16.5" customHeight="1">
      <c r="A104" s="246"/>
      <c r="B104" s="180">
        <v>3</v>
      </c>
      <c r="C104" s="130"/>
      <c r="D104" s="131"/>
      <c r="E104" s="131"/>
      <c r="F104" s="150" t="s">
        <v>119</v>
      </c>
      <c r="G104" s="133"/>
      <c r="H104" s="151"/>
      <c r="I104" s="150"/>
      <c r="J104" s="133"/>
      <c r="K104" s="151"/>
      <c r="L104" s="132"/>
      <c r="M104" s="133"/>
      <c r="N104" s="134"/>
      <c r="Q104" s="130">
        <f>Eingabe!$A$158</f>
        <v>0</v>
      </c>
      <c r="R104" s="131" t="str">
        <f>Eingabe!$B$158</f>
        <v>M20/4</v>
      </c>
      <c r="S104" s="131" t="str">
        <f>Eingabe!$B$154</f>
        <v>M20</v>
      </c>
    </row>
    <row r="105" spans="1:19" ht="16.5" customHeight="1">
      <c r="A105" s="246"/>
      <c r="B105" s="182">
        <v>4</v>
      </c>
      <c r="C105" s="130"/>
      <c r="D105" s="131"/>
      <c r="E105" s="131"/>
      <c r="F105" s="150" t="s">
        <v>119</v>
      </c>
      <c r="G105" s="133"/>
      <c r="H105" s="151"/>
      <c r="I105" s="150"/>
      <c r="J105" s="133"/>
      <c r="K105" s="151"/>
      <c r="L105" s="132"/>
      <c r="M105" s="133"/>
      <c r="N105" s="134"/>
      <c r="Q105" s="130">
        <f>Eingabe!$A$159</f>
        <v>0</v>
      </c>
      <c r="R105" s="131" t="str">
        <f>Eingabe!$B$159</f>
        <v>M20/5</v>
      </c>
      <c r="S105" s="131" t="str">
        <f>Eingabe!$B$154</f>
        <v>M20</v>
      </c>
    </row>
    <row r="106" spans="1:19" ht="16.5" customHeight="1">
      <c r="A106" s="246"/>
      <c r="B106" s="182">
        <v>5</v>
      </c>
      <c r="C106" s="130"/>
      <c r="D106" s="131"/>
      <c r="E106" s="131"/>
      <c r="F106" s="150" t="s">
        <v>119</v>
      </c>
      <c r="G106" s="133"/>
      <c r="H106" s="151"/>
      <c r="I106" s="150"/>
      <c r="J106" s="133"/>
      <c r="K106" s="151"/>
      <c r="L106" s="132"/>
      <c r="M106" s="133"/>
      <c r="N106" s="134"/>
      <c r="Q106" s="130">
        <f>Eingabe!$A$163</f>
        <v>0</v>
      </c>
      <c r="R106" s="131" t="str">
        <f>Eingabe!$B$163</f>
        <v>M21/1</v>
      </c>
      <c r="S106" s="131" t="str">
        <f>Eingabe!$B$162</f>
        <v>M21</v>
      </c>
    </row>
    <row r="107" spans="1:19" ht="16.5" customHeight="1">
      <c r="A107" s="246"/>
      <c r="B107" s="182">
        <v>6</v>
      </c>
      <c r="C107" s="130"/>
      <c r="D107" s="131"/>
      <c r="E107" s="131"/>
      <c r="F107" s="150" t="s">
        <v>119</v>
      </c>
      <c r="G107" s="133"/>
      <c r="H107" s="151"/>
      <c r="I107" s="150"/>
      <c r="J107" s="133"/>
      <c r="K107" s="151"/>
      <c r="L107" s="132"/>
      <c r="M107" s="133"/>
      <c r="N107" s="134"/>
      <c r="Q107" s="130">
        <f>Eingabe!$A$164</f>
        <v>0</v>
      </c>
      <c r="R107" s="131" t="str">
        <f>Eingabe!$B$164</f>
        <v>M21/2</v>
      </c>
      <c r="S107" s="131" t="str">
        <f>Eingabe!$B$162</f>
        <v>M21</v>
      </c>
    </row>
    <row r="108" spans="1:19" ht="16.5" customHeight="1">
      <c r="A108" s="246"/>
      <c r="B108" s="182">
        <v>7</v>
      </c>
      <c r="C108" s="130"/>
      <c r="D108" s="131"/>
      <c r="E108" s="131"/>
      <c r="F108" s="147" t="s">
        <v>119</v>
      </c>
      <c r="G108" s="148"/>
      <c r="H108" s="149"/>
      <c r="I108" s="147"/>
      <c r="J108" s="148"/>
      <c r="K108" s="149"/>
      <c r="L108" s="172"/>
      <c r="M108" s="148"/>
      <c r="N108" s="173"/>
      <c r="Q108" s="130">
        <f>Eingabe!$A$165</f>
        <v>0</v>
      </c>
      <c r="R108" s="131" t="str">
        <f>Eingabe!$B$165</f>
        <v>M21/3</v>
      </c>
      <c r="S108" s="131" t="str">
        <f>Eingabe!$B$162</f>
        <v>M21</v>
      </c>
    </row>
    <row r="109" spans="1:19" ht="16.5" customHeight="1" thickBot="1">
      <c r="A109" s="247"/>
      <c r="B109" s="192">
        <v>8</v>
      </c>
      <c r="C109" s="135"/>
      <c r="D109" s="136"/>
      <c r="E109" s="136"/>
      <c r="F109" s="193" t="s">
        <v>119</v>
      </c>
      <c r="G109" s="194"/>
      <c r="H109" s="195"/>
      <c r="I109" s="193"/>
      <c r="J109" s="194"/>
      <c r="K109" s="195"/>
      <c r="L109" s="196"/>
      <c r="M109" s="194"/>
      <c r="N109" s="197"/>
      <c r="Q109" s="130">
        <f>Eingabe!$A$166</f>
        <v>0</v>
      </c>
      <c r="R109" s="131" t="str">
        <f>Eingabe!$B$166</f>
        <v>M21/4</v>
      </c>
      <c r="S109" s="131" t="str">
        <f>Eingabe!$B$162</f>
        <v>M21</v>
      </c>
    </row>
    <row r="110" spans="1:19" ht="16.5" customHeight="1">
      <c r="A110" s="245" t="s">
        <v>136</v>
      </c>
      <c r="B110" s="198">
        <v>1</v>
      </c>
      <c r="C110" s="124"/>
      <c r="D110" s="125"/>
      <c r="E110" s="125"/>
      <c r="F110" s="199" t="s">
        <v>119</v>
      </c>
      <c r="G110" s="127"/>
      <c r="H110" s="200"/>
      <c r="I110" s="199"/>
      <c r="J110" s="127"/>
      <c r="K110" s="200"/>
      <c r="L110" s="126"/>
      <c r="M110" s="127"/>
      <c r="N110" s="128"/>
      <c r="Q110" s="130">
        <f>Eingabe!$A$167</f>
        <v>0</v>
      </c>
      <c r="R110" s="131" t="str">
        <f>Eingabe!$B$167</f>
        <v>M21/5</v>
      </c>
      <c r="S110" s="131" t="str">
        <f>Eingabe!$B$162</f>
        <v>M21</v>
      </c>
    </row>
    <row r="111" spans="1:19" ht="16.5" customHeight="1">
      <c r="A111" s="246"/>
      <c r="B111" s="180">
        <v>2</v>
      </c>
      <c r="C111" s="130"/>
      <c r="D111" s="131"/>
      <c r="E111" s="131"/>
      <c r="F111" s="150" t="s">
        <v>119</v>
      </c>
      <c r="G111" s="133"/>
      <c r="H111" s="151"/>
      <c r="I111" s="150"/>
      <c r="J111" s="133"/>
      <c r="K111" s="151"/>
      <c r="L111" s="132"/>
      <c r="M111" s="133"/>
      <c r="N111" s="134"/>
      <c r="Q111" s="130">
        <f>Eingabe!$A$171</f>
        <v>0</v>
      </c>
      <c r="R111" s="131" t="str">
        <f>Eingabe!$B$171</f>
        <v>M22/1</v>
      </c>
      <c r="S111" s="131" t="str">
        <f>Eingabe!$B$170</f>
        <v>M22</v>
      </c>
    </row>
    <row r="112" spans="1:19" ht="16.5" customHeight="1">
      <c r="A112" s="246"/>
      <c r="B112" s="182">
        <v>3</v>
      </c>
      <c r="C112" s="130"/>
      <c r="D112" s="131"/>
      <c r="E112" s="131"/>
      <c r="F112" s="150" t="s">
        <v>119</v>
      </c>
      <c r="G112" s="133"/>
      <c r="H112" s="151"/>
      <c r="I112" s="150"/>
      <c r="J112" s="133"/>
      <c r="K112" s="151"/>
      <c r="L112" s="132"/>
      <c r="M112" s="133"/>
      <c r="N112" s="134"/>
      <c r="Q112" s="130">
        <f>Eingabe!$A$172</f>
        <v>0</v>
      </c>
      <c r="R112" s="131" t="str">
        <f>Eingabe!$B$172</f>
        <v>M22/2</v>
      </c>
      <c r="S112" s="131" t="str">
        <f>Eingabe!$B$170</f>
        <v>M22</v>
      </c>
    </row>
    <row r="113" spans="1:19" ht="16.5" customHeight="1">
      <c r="A113" s="246"/>
      <c r="B113" s="182">
        <v>4</v>
      </c>
      <c r="C113" s="130"/>
      <c r="D113" s="131"/>
      <c r="E113" s="131"/>
      <c r="F113" s="147" t="s">
        <v>119</v>
      </c>
      <c r="G113" s="148"/>
      <c r="H113" s="149"/>
      <c r="I113" s="147"/>
      <c r="J113" s="148"/>
      <c r="K113" s="149"/>
      <c r="L113" s="172"/>
      <c r="M113" s="148"/>
      <c r="N113" s="173"/>
      <c r="Q113" s="130">
        <f>Eingabe!$A$173</f>
        <v>0</v>
      </c>
      <c r="R113" s="131" t="str">
        <f>Eingabe!$B$173</f>
        <v>M22/3</v>
      </c>
      <c r="S113" s="131" t="str">
        <f>Eingabe!$B$170</f>
        <v>M22</v>
      </c>
    </row>
    <row r="114" spans="1:19" ht="16.5" customHeight="1">
      <c r="A114" s="246"/>
      <c r="B114" s="180">
        <v>5</v>
      </c>
      <c r="C114" s="130"/>
      <c r="D114" s="131"/>
      <c r="E114" s="131"/>
      <c r="F114" s="150" t="s">
        <v>119</v>
      </c>
      <c r="G114" s="133"/>
      <c r="H114" s="151"/>
      <c r="I114" s="150"/>
      <c r="J114" s="133"/>
      <c r="K114" s="151"/>
      <c r="L114" s="132"/>
      <c r="M114" s="133"/>
      <c r="N114" s="134"/>
      <c r="Q114" s="130">
        <f>Eingabe!$A$174</f>
        <v>0</v>
      </c>
      <c r="R114" s="131" t="str">
        <f>Eingabe!$B$174</f>
        <v>M22/4</v>
      </c>
      <c r="S114" s="131" t="str">
        <f>Eingabe!$B$170</f>
        <v>M22</v>
      </c>
    </row>
    <row r="115" spans="1:19" ht="16.5" customHeight="1">
      <c r="A115" s="246"/>
      <c r="B115" s="182">
        <v>6</v>
      </c>
      <c r="C115" s="130"/>
      <c r="D115" s="131"/>
      <c r="E115" s="131"/>
      <c r="F115" s="150" t="s">
        <v>119</v>
      </c>
      <c r="G115" s="133"/>
      <c r="H115" s="151"/>
      <c r="I115" s="150"/>
      <c r="J115" s="133"/>
      <c r="K115" s="151"/>
      <c r="L115" s="132"/>
      <c r="M115" s="133"/>
      <c r="N115" s="134"/>
      <c r="Q115" s="130">
        <f>Eingabe!$A$175</f>
        <v>0</v>
      </c>
      <c r="R115" s="131" t="str">
        <f>Eingabe!$B$175</f>
        <v>M22/5</v>
      </c>
      <c r="S115" s="131" t="str">
        <f>Eingabe!$B$170</f>
        <v>M22</v>
      </c>
    </row>
    <row r="116" spans="1:19" ht="16.5" customHeight="1">
      <c r="A116" s="246"/>
      <c r="B116" s="182">
        <v>7</v>
      </c>
      <c r="C116" s="130"/>
      <c r="D116" s="131"/>
      <c r="E116" s="131"/>
      <c r="F116" s="150" t="s">
        <v>119</v>
      </c>
      <c r="G116" s="133"/>
      <c r="H116" s="151"/>
      <c r="I116" s="150"/>
      <c r="J116" s="133"/>
      <c r="K116" s="151"/>
      <c r="L116" s="132"/>
      <c r="M116" s="133"/>
      <c r="N116" s="134"/>
      <c r="Q116" s="130">
        <f>Eingabe!$A$179</f>
        <v>0</v>
      </c>
      <c r="R116" s="131" t="str">
        <f>Eingabe!$B$179</f>
        <v>M23/1</v>
      </c>
      <c r="S116" s="131" t="str">
        <f>Eingabe!$B$178</f>
        <v>M23</v>
      </c>
    </row>
    <row r="117" spans="1:19" ht="16.5" customHeight="1" thickBot="1">
      <c r="A117" s="247"/>
      <c r="B117" s="186">
        <v>8</v>
      </c>
      <c r="C117" s="135"/>
      <c r="D117" s="136"/>
      <c r="E117" s="136"/>
      <c r="F117" s="152" t="s">
        <v>119</v>
      </c>
      <c r="G117" s="188"/>
      <c r="H117" s="189"/>
      <c r="I117" s="187"/>
      <c r="J117" s="188"/>
      <c r="K117" s="189"/>
      <c r="L117" s="190"/>
      <c r="M117" s="188"/>
      <c r="N117" s="191"/>
      <c r="Q117" s="130">
        <f>Eingabe!$A$180</f>
        <v>0</v>
      </c>
      <c r="R117" s="131" t="str">
        <f>Eingabe!$B$180</f>
        <v>M23/2</v>
      </c>
      <c r="S117" s="131" t="str">
        <f>Eingabe!$B$178</f>
        <v>M23</v>
      </c>
    </row>
    <row r="118" spans="1:19" ht="16.5" customHeight="1">
      <c r="A118" s="245" t="s">
        <v>137</v>
      </c>
      <c r="B118" s="198">
        <v>1</v>
      </c>
      <c r="C118" s="124"/>
      <c r="D118" s="125"/>
      <c r="E118" s="125"/>
      <c r="F118" s="199" t="s">
        <v>119</v>
      </c>
      <c r="G118" s="127"/>
      <c r="H118" s="200"/>
      <c r="I118" s="199"/>
      <c r="J118" s="127"/>
      <c r="K118" s="200"/>
      <c r="L118" s="126"/>
      <c r="M118" s="127"/>
      <c r="N118" s="128"/>
      <c r="Q118" s="130">
        <f>Eingabe!$A$181</f>
        <v>0</v>
      </c>
      <c r="R118" s="131" t="str">
        <f>Eingabe!$B$181</f>
        <v>M23/3</v>
      </c>
      <c r="S118" s="131" t="str">
        <f>Eingabe!$B$178</f>
        <v>M23</v>
      </c>
    </row>
    <row r="119" spans="1:19" ht="16.5" customHeight="1">
      <c r="A119" s="246"/>
      <c r="B119" s="180">
        <v>2</v>
      </c>
      <c r="C119" s="130"/>
      <c r="D119" s="131"/>
      <c r="E119" s="131"/>
      <c r="F119" s="150" t="s">
        <v>119</v>
      </c>
      <c r="G119" s="133"/>
      <c r="H119" s="151"/>
      <c r="I119" s="150"/>
      <c r="J119" s="133"/>
      <c r="K119" s="151"/>
      <c r="L119" s="132"/>
      <c r="M119" s="133"/>
      <c r="N119" s="134"/>
      <c r="Q119" s="130">
        <f>Eingabe!$A$182</f>
        <v>0</v>
      </c>
      <c r="R119" s="131" t="str">
        <f>Eingabe!$B$182</f>
        <v>M23/4</v>
      </c>
      <c r="S119" s="131" t="str">
        <f>Eingabe!$B$178</f>
        <v>M23</v>
      </c>
    </row>
    <row r="120" spans="1:19" ht="16.5" customHeight="1">
      <c r="A120" s="246"/>
      <c r="B120" s="182">
        <v>3</v>
      </c>
      <c r="C120" s="130"/>
      <c r="D120" s="131"/>
      <c r="E120" s="131"/>
      <c r="F120" s="150" t="s">
        <v>119</v>
      </c>
      <c r="G120" s="133"/>
      <c r="H120" s="151"/>
      <c r="I120" s="150"/>
      <c r="J120" s="133"/>
      <c r="K120" s="151"/>
      <c r="L120" s="132"/>
      <c r="M120" s="133"/>
      <c r="N120" s="134"/>
      <c r="Q120" s="130">
        <f>Eingabe!$A$183</f>
        <v>0</v>
      </c>
      <c r="R120" s="131" t="str">
        <f>Eingabe!$B$183</f>
        <v>M23/5</v>
      </c>
      <c r="S120" s="131" t="str">
        <f>Eingabe!$B$178</f>
        <v>M23</v>
      </c>
    </row>
    <row r="121" spans="1:19" ht="16.5" customHeight="1">
      <c r="A121" s="246"/>
      <c r="B121" s="182">
        <v>4</v>
      </c>
      <c r="C121" s="130"/>
      <c r="D121" s="131"/>
      <c r="E121" s="131"/>
      <c r="F121" s="150" t="s">
        <v>119</v>
      </c>
      <c r="G121" s="133"/>
      <c r="H121" s="151"/>
      <c r="I121" s="150"/>
      <c r="J121" s="133"/>
      <c r="K121" s="151"/>
      <c r="L121" s="132"/>
      <c r="M121" s="133"/>
      <c r="N121" s="134"/>
      <c r="Q121" s="130">
        <f>Eingabe!$A$187</f>
        <v>0</v>
      </c>
      <c r="R121" s="131" t="str">
        <f>Eingabe!$B$187</f>
        <v>M24/1</v>
      </c>
      <c r="S121" s="131" t="str">
        <f>Eingabe!$B$186</f>
        <v>M24</v>
      </c>
    </row>
    <row r="122" spans="1:19" ht="16.5" customHeight="1">
      <c r="A122" s="246"/>
      <c r="B122" s="180">
        <v>5</v>
      </c>
      <c r="C122" s="130"/>
      <c r="D122" s="131"/>
      <c r="E122" s="131"/>
      <c r="F122" s="150" t="s">
        <v>119</v>
      </c>
      <c r="G122" s="133"/>
      <c r="H122" s="151"/>
      <c r="I122" s="150"/>
      <c r="J122" s="133"/>
      <c r="K122" s="151"/>
      <c r="L122" s="132"/>
      <c r="M122" s="133"/>
      <c r="N122" s="134"/>
      <c r="Q122" s="130">
        <f>Eingabe!$A$188</f>
        <v>0</v>
      </c>
      <c r="R122" s="131" t="str">
        <f>Eingabe!$B$188</f>
        <v>M24/2</v>
      </c>
      <c r="S122" s="131" t="str">
        <f>Eingabe!$B$186</f>
        <v>M24</v>
      </c>
    </row>
    <row r="123" spans="1:19" ht="16.5" customHeight="1">
      <c r="A123" s="246"/>
      <c r="B123" s="182">
        <v>6</v>
      </c>
      <c r="C123" s="130"/>
      <c r="D123" s="131"/>
      <c r="E123" s="131"/>
      <c r="F123" s="147" t="s">
        <v>119</v>
      </c>
      <c r="G123" s="148"/>
      <c r="H123" s="149"/>
      <c r="I123" s="147"/>
      <c r="J123" s="148"/>
      <c r="K123" s="149"/>
      <c r="L123" s="172"/>
      <c r="M123" s="148"/>
      <c r="N123" s="173"/>
      <c r="Q123" s="130">
        <f>Eingabe!$A$189</f>
        <v>0</v>
      </c>
      <c r="R123" s="131" t="str">
        <f>Eingabe!$B$189</f>
        <v>M24/3</v>
      </c>
      <c r="S123" s="131" t="str">
        <f>Eingabe!$B$186</f>
        <v>M24</v>
      </c>
    </row>
    <row r="124" spans="1:19" ht="16.5" customHeight="1">
      <c r="A124" s="246"/>
      <c r="B124" s="180">
        <v>7</v>
      </c>
      <c r="C124" s="130"/>
      <c r="D124" s="131"/>
      <c r="E124" s="131"/>
      <c r="F124" s="150" t="s">
        <v>119</v>
      </c>
      <c r="G124" s="133"/>
      <c r="H124" s="151"/>
      <c r="I124" s="150"/>
      <c r="J124" s="133"/>
      <c r="K124" s="151"/>
      <c r="L124" s="132"/>
      <c r="M124" s="133"/>
      <c r="N124" s="134"/>
      <c r="Q124" s="130">
        <f>Eingabe!$A$190</f>
        <v>0</v>
      </c>
      <c r="R124" s="131" t="str">
        <f>Eingabe!$B$190</f>
        <v>M24/4</v>
      </c>
      <c r="S124" s="131" t="str">
        <f>Eingabe!$B$186</f>
        <v>M24</v>
      </c>
    </row>
    <row r="125" spans="1:19" ht="16.5" customHeight="1" thickBot="1">
      <c r="A125" s="247"/>
      <c r="B125" s="186">
        <v>8</v>
      </c>
      <c r="C125" s="135"/>
      <c r="D125" s="136"/>
      <c r="E125" s="136"/>
      <c r="F125" s="187" t="s">
        <v>119</v>
      </c>
      <c r="G125" s="188"/>
      <c r="H125" s="189"/>
      <c r="I125" s="187"/>
      <c r="J125" s="188"/>
      <c r="K125" s="189"/>
      <c r="L125" s="190"/>
      <c r="M125" s="188"/>
      <c r="N125" s="191"/>
      <c r="Q125" s="130">
        <f>Eingabe!$A$191</f>
        <v>0</v>
      </c>
      <c r="R125" s="131" t="str">
        <f>Eingabe!$B$191</f>
        <v>M24/5</v>
      </c>
      <c r="S125" s="131" t="str">
        <f>Eingabe!$B$186</f>
        <v>M24</v>
      </c>
    </row>
    <row r="126" spans="1:19" ht="16.5" customHeight="1">
      <c r="A126" s="245" t="s">
        <v>175</v>
      </c>
      <c r="B126" s="180">
        <v>1</v>
      </c>
      <c r="C126" s="124"/>
      <c r="D126" s="125"/>
      <c r="E126" s="125"/>
      <c r="F126" s="199" t="s">
        <v>119</v>
      </c>
      <c r="G126" s="148"/>
      <c r="H126" s="149"/>
      <c r="I126" s="147"/>
      <c r="J126" s="148"/>
      <c r="K126" s="149"/>
      <c r="L126" s="126"/>
      <c r="M126" s="127"/>
      <c r="N126" s="128"/>
      <c r="Q126" s="130">
        <f>Eingabe!$A$195</f>
        <v>0</v>
      </c>
      <c r="R126" s="131" t="str">
        <f>Eingabe!$B$195</f>
        <v>M25/1</v>
      </c>
      <c r="S126" s="131" t="str">
        <f>Eingabe!$B$194</f>
        <v>M25</v>
      </c>
    </row>
    <row r="127" spans="1:19" ht="16.5" customHeight="1">
      <c r="A127" s="246"/>
      <c r="B127" s="182">
        <v>2</v>
      </c>
      <c r="C127" s="130"/>
      <c r="D127" s="131"/>
      <c r="E127" s="131"/>
      <c r="F127" s="150" t="s">
        <v>119</v>
      </c>
      <c r="G127" s="133"/>
      <c r="H127" s="151"/>
      <c r="I127" s="150"/>
      <c r="J127" s="133"/>
      <c r="K127" s="151"/>
      <c r="L127" s="132"/>
      <c r="M127" s="133"/>
      <c r="N127" s="134"/>
      <c r="Q127" s="130">
        <f>Eingabe!$A$196</f>
        <v>0</v>
      </c>
      <c r="R127" s="131" t="str">
        <f>Eingabe!$B$196</f>
        <v>M25/2</v>
      </c>
      <c r="S127" s="131" t="str">
        <f>Eingabe!$B$194</f>
        <v>M25</v>
      </c>
    </row>
    <row r="128" spans="1:19" ht="16.5" customHeight="1">
      <c r="A128" s="246"/>
      <c r="B128" s="182">
        <v>3</v>
      </c>
      <c r="C128" s="130"/>
      <c r="D128" s="131"/>
      <c r="E128" s="131"/>
      <c r="F128" s="150" t="s">
        <v>119</v>
      </c>
      <c r="G128" s="133"/>
      <c r="H128" s="151"/>
      <c r="I128" s="150"/>
      <c r="J128" s="133"/>
      <c r="K128" s="151"/>
      <c r="L128" s="132"/>
      <c r="M128" s="133"/>
      <c r="N128" s="134"/>
      <c r="Q128" s="130">
        <f>Eingabe!$A$197</f>
        <v>0</v>
      </c>
      <c r="R128" s="131" t="str">
        <f>Eingabe!$B$197</f>
        <v>M25/3</v>
      </c>
      <c r="S128" s="131" t="str">
        <f>Eingabe!$B$194</f>
        <v>M25</v>
      </c>
    </row>
    <row r="129" spans="1:19" ht="16.5" customHeight="1">
      <c r="A129" s="246"/>
      <c r="B129" s="182">
        <v>4</v>
      </c>
      <c r="C129" s="130"/>
      <c r="D129" s="131"/>
      <c r="E129" s="131"/>
      <c r="F129" s="147" t="s">
        <v>119</v>
      </c>
      <c r="G129" s="148"/>
      <c r="H129" s="149"/>
      <c r="I129" s="147"/>
      <c r="J129" s="148"/>
      <c r="K129" s="149"/>
      <c r="L129" s="172"/>
      <c r="M129" s="148"/>
      <c r="N129" s="173"/>
      <c r="Q129" s="130">
        <f>Eingabe!$A$198</f>
        <v>0</v>
      </c>
      <c r="R129" s="131" t="str">
        <f>Eingabe!$B$198</f>
        <v>M25/4</v>
      </c>
      <c r="S129" s="131" t="str">
        <f>Eingabe!$B$194</f>
        <v>M25</v>
      </c>
    </row>
    <row r="130" spans="1:19" ht="16.5" customHeight="1">
      <c r="A130" s="246"/>
      <c r="B130" s="180">
        <v>5</v>
      </c>
      <c r="C130" s="130"/>
      <c r="D130" s="131"/>
      <c r="E130" s="131"/>
      <c r="F130" s="150" t="s">
        <v>119</v>
      </c>
      <c r="G130" s="133"/>
      <c r="H130" s="151"/>
      <c r="I130" s="150"/>
      <c r="J130" s="133"/>
      <c r="K130" s="151"/>
      <c r="L130" s="132"/>
      <c r="M130" s="133"/>
      <c r="N130" s="134"/>
      <c r="Q130" s="130">
        <f>Eingabe!$A$199</f>
        <v>0</v>
      </c>
      <c r="R130" s="131" t="str">
        <f>Eingabe!$B$199</f>
        <v>M25/5</v>
      </c>
      <c r="S130" s="131" t="str">
        <f>Eingabe!$B$194</f>
        <v>M25</v>
      </c>
    </row>
    <row r="131" spans="1:19" ht="16.5" customHeight="1">
      <c r="A131" s="246"/>
      <c r="B131" s="180">
        <v>6</v>
      </c>
      <c r="C131" s="130"/>
      <c r="D131" s="131"/>
      <c r="E131" s="131"/>
      <c r="F131" s="150" t="s">
        <v>119</v>
      </c>
      <c r="G131" s="133"/>
      <c r="H131" s="151"/>
      <c r="I131" s="150"/>
      <c r="J131" s="133"/>
      <c r="K131" s="151"/>
      <c r="L131" s="132"/>
      <c r="M131" s="133"/>
      <c r="N131" s="134"/>
      <c r="Q131" s="130">
        <f>Eingabe!$A$203</f>
        <v>0</v>
      </c>
      <c r="R131" s="131" t="str">
        <f>Eingabe!$B$203</f>
        <v>M26/1</v>
      </c>
      <c r="S131" s="131" t="str">
        <f>Eingabe!$B$202</f>
        <v>M26</v>
      </c>
    </row>
    <row r="132" spans="1:19" ht="16.5" customHeight="1">
      <c r="A132" s="246"/>
      <c r="B132" s="182">
        <v>7</v>
      </c>
      <c r="C132" s="130"/>
      <c r="D132" s="131"/>
      <c r="E132" s="131"/>
      <c r="F132" s="150" t="s">
        <v>119</v>
      </c>
      <c r="G132" s="133"/>
      <c r="H132" s="151"/>
      <c r="I132" s="150"/>
      <c r="J132" s="133"/>
      <c r="K132" s="151"/>
      <c r="L132" s="132"/>
      <c r="M132" s="133"/>
      <c r="N132" s="134"/>
      <c r="Q132" s="130">
        <f>Eingabe!$A$204</f>
        <v>0</v>
      </c>
      <c r="R132" s="131" t="str">
        <f>Eingabe!$B$204</f>
        <v>M26/2</v>
      </c>
      <c r="S132" s="131" t="str">
        <f>Eingabe!$B$202</f>
        <v>M26</v>
      </c>
    </row>
    <row r="133" spans="1:19" ht="16.5" customHeight="1" thickBot="1">
      <c r="A133" s="247"/>
      <c r="B133" s="186">
        <v>8</v>
      </c>
      <c r="C133" s="135"/>
      <c r="D133" s="136"/>
      <c r="E133" s="136"/>
      <c r="F133" s="187" t="s">
        <v>119</v>
      </c>
      <c r="G133" s="188"/>
      <c r="H133" s="189"/>
      <c r="I133" s="187"/>
      <c r="J133" s="188"/>
      <c r="K133" s="189"/>
      <c r="L133" s="190"/>
      <c r="M133" s="188"/>
      <c r="N133" s="191"/>
      <c r="Q133" s="130">
        <f>Eingabe!$A$205</f>
        <v>0</v>
      </c>
      <c r="R133" s="131" t="str">
        <f>Eingabe!$B$205</f>
        <v>M26/3</v>
      </c>
      <c r="S133" s="131" t="str">
        <f>Eingabe!$B$202</f>
        <v>M26</v>
      </c>
    </row>
    <row r="134" spans="1:19" ht="16.5" customHeight="1">
      <c r="A134" s="245" t="s">
        <v>176</v>
      </c>
      <c r="B134" s="180">
        <v>1</v>
      </c>
      <c r="C134" s="124"/>
      <c r="D134" s="125"/>
      <c r="E134" s="125"/>
      <c r="F134" s="150" t="s">
        <v>119</v>
      </c>
      <c r="G134" s="133"/>
      <c r="H134" s="151"/>
      <c r="I134" s="150"/>
      <c r="J134" s="133"/>
      <c r="K134" s="151"/>
      <c r="L134" s="132"/>
      <c r="M134" s="133"/>
      <c r="N134" s="134"/>
      <c r="Q134" s="130">
        <f>Eingabe!$A$206</f>
        <v>0</v>
      </c>
      <c r="R134" s="131" t="str">
        <f>Eingabe!$B$206</f>
        <v>M26/4</v>
      </c>
      <c r="S134" s="131" t="str">
        <f>Eingabe!$B$202</f>
        <v>M26</v>
      </c>
    </row>
    <row r="135" spans="1:19" ht="16.5" customHeight="1">
      <c r="A135" s="246"/>
      <c r="B135" s="182">
        <v>2</v>
      </c>
      <c r="C135" s="130"/>
      <c r="D135" s="131"/>
      <c r="E135" s="131"/>
      <c r="F135" s="147" t="s">
        <v>119</v>
      </c>
      <c r="G135" s="148"/>
      <c r="H135" s="149"/>
      <c r="I135" s="147"/>
      <c r="J135" s="148"/>
      <c r="K135" s="149"/>
      <c r="L135" s="172"/>
      <c r="M135" s="148"/>
      <c r="N135" s="173"/>
      <c r="Q135" s="130">
        <f>Eingabe!$A$207</f>
        <v>0</v>
      </c>
      <c r="R135" s="131" t="str">
        <f>Eingabe!$B$207</f>
        <v>M26/5</v>
      </c>
      <c r="S135" s="131" t="str">
        <f>Eingabe!$B$202</f>
        <v>M26</v>
      </c>
    </row>
    <row r="136" spans="1:19" ht="16.5" customHeight="1">
      <c r="A136" s="246"/>
      <c r="B136" s="180">
        <v>3</v>
      </c>
      <c r="C136" s="130"/>
      <c r="D136" s="131"/>
      <c r="E136" s="131"/>
      <c r="F136" s="150" t="s">
        <v>119</v>
      </c>
      <c r="G136" s="133"/>
      <c r="H136" s="151"/>
      <c r="I136" s="150"/>
      <c r="J136" s="133"/>
      <c r="K136" s="151"/>
      <c r="L136" s="132"/>
      <c r="M136" s="133"/>
      <c r="N136" s="134"/>
      <c r="Q136" s="130">
        <f>Eingabe!$A$211</f>
        <v>0</v>
      </c>
      <c r="R136" s="131" t="str">
        <f>Eingabe!$B$211</f>
        <v>M27/1</v>
      </c>
      <c r="S136" s="131" t="str">
        <f>Eingabe!$B$210</f>
        <v>M27</v>
      </c>
    </row>
    <row r="137" spans="1:19" ht="16.5" customHeight="1">
      <c r="A137" s="246"/>
      <c r="B137" s="182">
        <v>4</v>
      </c>
      <c r="C137" s="130"/>
      <c r="D137" s="131"/>
      <c r="E137" s="131"/>
      <c r="F137" s="150" t="s">
        <v>119</v>
      </c>
      <c r="G137" s="133"/>
      <c r="H137" s="151"/>
      <c r="I137" s="150"/>
      <c r="J137" s="133"/>
      <c r="K137" s="151"/>
      <c r="L137" s="132"/>
      <c r="M137" s="133"/>
      <c r="N137" s="134"/>
      <c r="Q137" s="130">
        <f>Eingabe!$A$212</f>
        <v>0</v>
      </c>
      <c r="R137" s="131" t="str">
        <f>Eingabe!$B$212</f>
        <v>M27/2</v>
      </c>
      <c r="S137" s="131" t="str">
        <f>Eingabe!$B$210</f>
        <v>M27</v>
      </c>
    </row>
    <row r="138" spans="1:19" ht="16.5" customHeight="1">
      <c r="A138" s="246"/>
      <c r="B138" s="182">
        <v>5</v>
      </c>
      <c r="C138" s="130"/>
      <c r="D138" s="131"/>
      <c r="E138" s="131"/>
      <c r="F138" s="150" t="s">
        <v>119</v>
      </c>
      <c r="G138" s="133"/>
      <c r="H138" s="151"/>
      <c r="I138" s="150"/>
      <c r="J138" s="133"/>
      <c r="K138" s="151"/>
      <c r="L138" s="132"/>
      <c r="M138" s="133"/>
      <c r="N138" s="134"/>
      <c r="Q138" s="130">
        <f>Eingabe!$A$213</f>
        <v>0</v>
      </c>
      <c r="R138" s="131" t="str">
        <f>Eingabe!$B$213</f>
        <v>M27/3</v>
      </c>
      <c r="S138" s="131" t="str">
        <f>Eingabe!$B$210</f>
        <v>M27</v>
      </c>
    </row>
    <row r="139" spans="1:19" ht="16.5" customHeight="1">
      <c r="A139" s="246"/>
      <c r="B139" s="182">
        <v>6</v>
      </c>
      <c r="C139" s="130"/>
      <c r="D139" s="131"/>
      <c r="E139" s="131"/>
      <c r="F139" s="150" t="s">
        <v>119</v>
      </c>
      <c r="G139" s="133"/>
      <c r="H139" s="151"/>
      <c r="I139" s="150"/>
      <c r="J139" s="133"/>
      <c r="K139" s="151"/>
      <c r="L139" s="132"/>
      <c r="M139" s="133"/>
      <c r="N139" s="134"/>
      <c r="Q139" s="130">
        <f>Eingabe!$A$214</f>
        <v>0</v>
      </c>
      <c r="R139" s="131" t="str">
        <f>Eingabe!$B$214</f>
        <v>M27/4</v>
      </c>
      <c r="S139" s="131" t="str">
        <f>Eingabe!$B$210</f>
        <v>M27</v>
      </c>
    </row>
    <row r="140" spans="1:19" ht="16.5" customHeight="1">
      <c r="A140" s="246"/>
      <c r="B140" s="182">
        <v>7</v>
      </c>
      <c r="C140" s="130"/>
      <c r="D140" s="131"/>
      <c r="E140" s="131"/>
      <c r="F140" s="147" t="s">
        <v>119</v>
      </c>
      <c r="G140" s="148"/>
      <c r="H140" s="149"/>
      <c r="I140" s="147"/>
      <c r="J140" s="148"/>
      <c r="K140" s="149"/>
      <c r="L140" s="172"/>
      <c r="M140" s="148"/>
      <c r="N140" s="173"/>
      <c r="Q140" s="130">
        <f>Eingabe!$A$215</f>
        <v>0</v>
      </c>
      <c r="R140" s="131" t="str">
        <f>Eingabe!$B$215</f>
        <v>M27/5</v>
      </c>
      <c r="S140" s="131" t="str">
        <f>Eingabe!$B$210</f>
        <v>M27</v>
      </c>
    </row>
    <row r="141" spans="1:19" ht="16.5" customHeight="1" thickBot="1">
      <c r="A141" s="247"/>
      <c r="B141" s="192">
        <v>8</v>
      </c>
      <c r="C141" s="135"/>
      <c r="D141" s="136"/>
      <c r="E141" s="136"/>
      <c r="F141" s="193" t="s">
        <v>119</v>
      </c>
      <c r="G141" s="194"/>
      <c r="H141" s="195"/>
      <c r="I141" s="193"/>
      <c r="J141" s="194"/>
      <c r="K141" s="195"/>
      <c r="L141" s="196"/>
      <c r="M141" s="194"/>
      <c r="N141" s="197"/>
      <c r="Q141" s="130">
        <f>Eingabe!$A$219</f>
        <v>0</v>
      </c>
      <c r="R141" s="131" t="str">
        <f>Eingabe!$B$219</f>
        <v>M28/1</v>
      </c>
      <c r="S141" s="131" t="str">
        <f>Eingabe!$B$218</f>
        <v>M28</v>
      </c>
    </row>
    <row r="142" spans="1:19" ht="16.5" customHeight="1">
      <c r="A142" s="245" t="s">
        <v>177</v>
      </c>
      <c r="B142" s="198">
        <v>1</v>
      </c>
      <c r="C142" s="124"/>
      <c r="D142" s="125"/>
      <c r="E142" s="125"/>
      <c r="F142" s="199" t="s">
        <v>119</v>
      </c>
      <c r="G142" s="127"/>
      <c r="H142" s="200"/>
      <c r="I142" s="199"/>
      <c r="J142" s="127"/>
      <c r="K142" s="200"/>
      <c r="L142" s="126"/>
      <c r="M142" s="127"/>
      <c r="N142" s="128"/>
      <c r="Q142" s="130">
        <f>Eingabe!$A$220</f>
        <v>0</v>
      </c>
      <c r="R142" s="131" t="str">
        <f>Eingabe!$B$220</f>
        <v>M28/2</v>
      </c>
      <c r="S142" s="131" t="str">
        <f>Eingabe!$B$218</f>
        <v>M28</v>
      </c>
    </row>
    <row r="143" spans="1:19" ht="16.5" customHeight="1">
      <c r="A143" s="246"/>
      <c r="B143" s="180">
        <v>2</v>
      </c>
      <c r="C143" s="130"/>
      <c r="D143" s="131"/>
      <c r="E143" s="131"/>
      <c r="F143" s="150" t="s">
        <v>119</v>
      </c>
      <c r="G143" s="133"/>
      <c r="H143" s="151"/>
      <c r="I143" s="150"/>
      <c r="J143" s="133"/>
      <c r="K143" s="151"/>
      <c r="L143" s="132"/>
      <c r="M143" s="133"/>
      <c r="N143" s="134"/>
      <c r="Q143" s="130">
        <f>Eingabe!$A$221</f>
        <v>0</v>
      </c>
      <c r="R143" s="131" t="str">
        <f>Eingabe!$B$221</f>
        <v>M28/3</v>
      </c>
      <c r="S143" s="131" t="str">
        <f>Eingabe!$B$218</f>
        <v>M28</v>
      </c>
    </row>
    <row r="144" spans="1:19" ht="16.5" customHeight="1">
      <c r="A144" s="246"/>
      <c r="B144" s="182">
        <v>3</v>
      </c>
      <c r="C144" s="130"/>
      <c r="D144" s="131"/>
      <c r="E144" s="131"/>
      <c r="F144" s="150" t="s">
        <v>119</v>
      </c>
      <c r="G144" s="133"/>
      <c r="H144" s="151"/>
      <c r="I144" s="150"/>
      <c r="J144" s="133"/>
      <c r="K144" s="151"/>
      <c r="L144" s="132"/>
      <c r="M144" s="133"/>
      <c r="N144" s="134"/>
      <c r="Q144" s="130">
        <f>Eingabe!$A$222</f>
        <v>0</v>
      </c>
      <c r="R144" s="131" t="str">
        <f>Eingabe!$B$222</f>
        <v>M28/4</v>
      </c>
      <c r="S144" s="131" t="str">
        <f>Eingabe!$B$218</f>
        <v>M28</v>
      </c>
    </row>
    <row r="145" spans="1:19" ht="16.5" customHeight="1">
      <c r="A145" s="246"/>
      <c r="B145" s="182">
        <v>4</v>
      </c>
      <c r="C145" s="130"/>
      <c r="D145" s="131"/>
      <c r="E145" s="131"/>
      <c r="F145" s="147" t="s">
        <v>119</v>
      </c>
      <c r="G145" s="148"/>
      <c r="H145" s="149"/>
      <c r="I145" s="147"/>
      <c r="J145" s="148"/>
      <c r="K145" s="149"/>
      <c r="L145" s="172"/>
      <c r="M145" s="148"/>
      <c r="N145" s="173"/>
      <c r="Q145" s="130">
        <f>Eingabe!$A$223</f>
        <v>0</v>
      </c>
      <c r="R145" s="131" t="str">
        <f>Eingabe!$B$223</f>
        <v>M28/5</v>
      </c>
      <c r="S145" s="131" t="str">
        <f>Eingabe!$B$218</f>
        <v>M28</v>
      </c>
    </row>
    <row r="146" spans="1:19" ht="16.5" customHeight="1">
      <c r="A146" s="246"/>
      <c r="B146" s="180">
        <v>5</v>
      </c>
      <c r="C146" s="130"/>
      <c r="D146" s="131"/>
      <c r="E146" s="131"/>
      <c r="F146" s="150" t="s">
        <v>119</v>
      </c>
      <c r="G146" s="133"/>
      <c r="H146" s="151"/>
      <c r="I146" s="150"/>
      <c r="J146" s="133"/>
      <c r="K146" s="151"/>
      <c r="L146" s="132"/>
      <c r="M146" s="133"/>
      <c r="N146" s="134"/>
      <c r="Q146" s="130">
        <f>Eingabe!$A$227</f>
        <v>0</v>
      </c>
      <c r="R146" s="131" t="str">
        <f>Eingabe!$B$227</f>
        <v>M29/1</v>
      </c>
      <c r="S146" s="131" t="str">
        <f>Eingabe!$B$226</f>
        <v>M29</v>
      </c>
    </row>
    <row r="147" spans="1:19" ht="16.5" customHeight="1">
      <c r="A147" s="246"/>
      <c r="B147" s="182">
        <v>6</v>
      </c>
      <c r="C147" s="130"/>
      <c r="D147" s="131"/>
      <c r="E147" s="131"/>
      <c r="F147" s="150" t="s">
        <v>119</v>
      </c>
      <c r="G147" s="133"/>
      <c r="H147" s="151"/>
      <c r="I147" s="150"/>
      <c r="J147" s="133"/>
      <c r="K147" s="151"/>
      <c r="L147" s="132"/>
      <c r="M147" s="133"/>
      <c r="N147" s="134"/>
      <c r="Q147" s="130">
        <f>Eingabe!$A$228</f>
        <v>0</v>
      </c>
      <c r="R147" s="131" t="str">
        <f>Eingabe!$B$228</f>
        <v>M29/2</v>
      </c>
      <c r="S147" s="131" t="str">
        <f>Eingabe!$B$226</f>
        <v>M29</v>
      </c>
    </row>
    <row r="148" spans="1:19" ht="16.5" customHeight="1">
      <c r="A148" s="246"/>
      <c r="B148" s="182">
        <v>7</v>
      </c>
      <c r="C148" s="130"/>
      <c r="D148" s="131"/>
      <c r="E148" s="131"/>
      <c r="F148" s="150" t="s">
        <v>119</v>
      </c>
      <c r="G148" s="133"/>
      <c r="H148" s="151"/>
      <c r="I148" s="150"/>
      <c r="J148" s="133"/>
      <c r="K148" s="151"/>
      <c r="L148" s="132"/>
      <c r="M148" s="133"/>
      <c r="N148" s="134"/>
      <c r="Q148" s="130">
        <f>Eingabe!$A$229</f>
        <v>0</v>
      </c>
      <c r="R148" s="131" t="str">
        <f>Eingabe!$B$229</f>
        <v>M29/3</v>
      </c>
      <c r="S148" s="131" t="str">
        <f>Eingabe!$B$226</f>
        <v>M29</v>
      </c>
    </row>
    <row r="149" spans="1:19" ht="16.5" customHeight="1" thickBot="1">
      <c r="A149" s="247"/>
      <c r="B149" s="186">
        <v>8</v>
      </c>
      <c r="C149" s="135"/>
      <c r="D149" s="136"/>
      <c r="E149" s="136"/>
      <c r="F149" s="152" t="s">
        <v>119</v>
      </c>
      <c r="G149" s="188"/>
      <c r="H149" s="189"/>
      <c r="I149" s="187"/>
      <c r="J149" s="188"/>
      <c r="K149" s="189"/>
      <c r="L149" s="190"/>
      <c r="M149" s="188"/>
      <c r="N149" s="191"/>
      <c r="Q149" s="130">
        <f>Eingabe!$A$230</f>
        <v>0</v>
      </c>
      <c r="R149" s="131" t="str">
        <f>Eingabe!$B$230</f>
        <v>M29/4</v>
      </c>
      <c r="S149" s="131" t="str">
        <f>Eingabe!$B$226</f>
        <v>M29</v>
      </c>
    </row>
    <row r="150" spans="1:19" ht="16.5" customHeight="1">
      <c r="A150" s="245" t="s">
        <v>178</v>
      </c>
      <c r="B150" s="198">
        <v>1</v>
      </c>
      <c r="C150" s="124"/>
      <c r="D150" s="125"/>
      <c r="E150" s="125"/>
      <c r="F150" s="199" t="s">
        <v>119</v>
      </c>
      <c r="G150" s="127"/>
      <c r="H150" s="200"/>
      <c r="I150" s="199"/>
      <c r="J150" s="127"/>
      <c r="K150" s="200"/>
      <c r="L150" s="126"/>
      <c r="M150" s="127"/>
      <c r="N150" s="128"/>
      <c r="Q150" s="130">
        <f>Eingabe!$A$231</f>
        <v>0</v>
      </c>
      <c r="R150" s="131" t="str">
        <f>Eingabe!$B$231</f>
        <v>M29/5</v>
      </c>
      <c r="S150" s="131" t="str">
        <f>Eingabe!$B$226</f>
        <v>M29</v>
      </c>
    </row>
    <row r="151" spans="1:19" ht="16.5" customHeight="1">
      <c r="A151" s="246"/>
      <c r="B151" s="180">
        <v>2</v>
      </c>
      <c r="C151" s="130"/>
      <c r="D151" s="131"/>
      <c r="E151" s="131"/>
      <c r="F151" s="150" t="s">
        <v>119</v>
      </c>
      <c r="G151" s="133"/>
      <c r="H151" s="151"/>
      <c r="I151" s="150"/>
      <c r="J151" s="133"/>
      <c r="K151" s="151"/>
      <c r="L151" s="132"/>
      <c r="M151" s="133"/>
      <c r="N151" s="134"/>
      <c r="Q151" s="130">
        <f>Eingabe!$A$235</f>
        <v>0</v>
      </c>
      <c r="R151" s="131" t="str">
        <f>Eingabe!$B$235</f>
        <v>M30/1</v>
      </c>
      <c r="S151" s="131" t="str">
        <f>Eingabe!$B$234</f>
        <v>M30</v>
      </c>
    </row>
    <row r="152" spans="1:19" ht="16.5" customHeight="1">
      <c r="A152" s="246"/>
      <c r="B152" s="182">
        <v>3</v>
      </c>
      <c r="C152" s="130"/>
      <c r="D152" s="131"/>
      <c r="E152" s="131"/>
      <c r="F152" s="150" t="s">
        <v>119</v>
      </c>
      <c r="G152" s="133"/>
      <c r="H152" s="151"/>
      <c r="I152" s="150"/>
      <c r="J152" s="133"/>
      <c r="K152" s="151"/>
      <c r="L152" s="132"/>
      <c r="M152" s="133"/>
      <c r="N152" s="134"/>
      <c r="Q152" s="130">
        <f>Eingabe!$A$236</f>
        <v>0</v>
      </c>
      <c r="R152" s="131" t="str">
        <f>Eingabe!$B$236</f>
        <v>M30/2</v>
      </c>
      <c r="S152" s="131" t="str">
        <f>Eingabe!$B$234</f>
        <v>M30</v>
      </c>
    </row>
    <row r="153" spans="1:19" ht="16.5" customHeight="1">
      <c r="A153" s="246"/>
      <c r="B153" s="182">
        <v>4</v>
      </c>
      <c r="C153" s="130"/>
      <c r="D153" s="131"/>
      <c r="E153" s="131"/>
      <c r="F153" s="150" t="s">
        <v>119</v>
      </c>
      <c r="G153" s="133"/>
      <c r="H153" s="151"/>
      <c r="I153" s="150"/>
      <c r="J153" s="133"/>
      <c r="K153" s="151"/>
      <c r="L153" s="132"/>
      <c r="M153" s="133"/>
      <c r="N153" s="134"/>
      <c r="Q153" s="130">
        <f>Eingabe!$A$237</f>
        <v>0</v>
      </c>
      <c r="R153" s="131" t="str">
        <f>Eingabe!$B$237</f>
        <v>M30/3</v>
      </c>
      <c r="S153" s="131" t="str">
        <f>Eingabe!$B$234</f>
        <v>M30</v>
      </c>
    </row>
    <row r="154" spans="1:19" ht="16.5" customHeight="1">
      <c r="A154" s="246"/>
      <c r="B154" s="180">
        <v>5</v>
      </c>
      <c r="C154" s="130"/>
      <c r="D154" s="131"/>
      <c r="E154" s="131"/>
      <c r="F154" s="150" t="s">
        <v>119</v>
      </c>
      <c r="G154" s="133"/>
      <c r="H154" s="151"/>
      <c r="I154" s="150"/>
      <c r="J154" s="133"/>
      <c r="K154" s="151"/>
      <c r="L154" s="132"/>
      <c r="M154" s="133"/>
      <c r="N154" s="134"/>
      <c r="Q154" s="130">
        <f>Eingabe!$A$238</f>
        <v>0</v>
      </c>
      <c r="R154" s="131" t="str">
        <f>Eingabe!$B$238</f>
        <v>M30/4</v>
      </c>
      <c r="S154" s="131" t="str">
        <f>Eingabe!$B$234</f>
        <v>M30</v>
      </c>
    </row>
    <row r="155" spans="1:19" ht="16.5" customHeight="1">
      <c r="A155" s="246"/>
      <c r="B155" s="182">
        <v>6</v>
      </c>
      <c r="C155" s="130"/>
      <c r="D155" s="131"/>
      <c r="E155" s="131"/>
      <c r="F155" s="147" t="s">
        <v>119</v>
      </c>
      <c r="G155" s="148"/>
      <c r="H155" s="149"/>
      <c r="I155" s="147"/>
      <c r="J155" s="148"/>
      <c r="K155" s="149"/>
      <c r="L155" s="172"/>
      <c r="M155" s="148"/>
      <c r="N155" s="173"/>
      <c r="Q155" s="130">
        <f>Eingabe!$A$239</f>
        <v>0</v>
      </c>
      <c r="R155" s="131" t="str">
        <f>Eingabe!$B$239</f>
        <v>M30/5</v>
      </c>
      <c r="S155" s="131" t="str">
        <f>Eingabe!$B$234</f>
        <v>M30</v>
      </c>
    </row>
    <row r="156" spans="1:14" ht="16.5" customHeight="1">
      <c r="A156" s="246"/>
      <c r="B156" s="180">
        <v>7</v>
      </c>
      <c r="C156" s="130"/>
      <c r="D156" s="131"/>
      <c r="E156" s="131"/>
      <c r="F156" s="150" t="s">
        <v>119</v>
      </c>
      <c r="G156" s="133"/>
      <c r="H156" s="151"/>
      <c r="I156" s="150"/>
      <c r="J156" s="133"/>
      <c r="K156" s="151"/>
      <c r="L156" s="132"/>
      <c r="M156" s="133"/>
      <c r="N156" s="134"/>
    </row>
    <row r="157" spans="1:14" ht="16.5" customHeight="1" thickBot="1">
      <c r="A157" s="247"/>
      <c r="B157" s="186">
        <v>8</v>
      </c>
      <c r="C157" s="135"/>
      <c r="D157" s="136"/>
      <c r="E157" s="136"/>
      <c r="F157" s="187" t="s">
        <v>119</v>
      </c>
      <c r="G157" s="188"/>
      <c r="H157" s="189"/>
      <c r="I157" s="187"/>
      <c r="J157" s="188"/>
      <c r="K157" s="189"/>
      <c r="L157" s="190"/>
      <c r="M157" s="188"/>
      <c r="N157" s="191"/>
    </row>
    <row r="158" spans="1:14" ht="16.5" customHeight="1">
      <c r="A158" s="245" t="s">
        <v>179</v>
      </c>
      <c r="B158" s="198">
        <v>1</v>
      </c>
      <c r="C158" s="181"/>
      <c r="D158" s="125"/>
      <c r="E158" s="125"/>
      <c r="F158" s="199" t="s">
        <v>119</v>
      </c>
      <c r="G158" s="127"/>
      <c r="H158" s="200"/>
      <c r="I158" s="199"/>
      <c r="J158" s="127"/>
      <c r="K158" s="200"/>
      <c r="L158" s="126"/>
      <c r="M158" s="127"/>
      <c r="N158" s="128"/>
    </row>
    <row r="159" spans="1:14" ht="16.5" customHeight="1">
      <c r="A159" s="246"/>
      <c r="B159" s="180">
        <v>2</v>
      </c>
      <c r="C159" s="130"/>
      <c r="D159" s="131"/>
      <c r="E159" s="131"/>
      <c r="F159" s="150" t="s">
        <v>119</v>
      </c>
      <c r="G159" s="133"/>
      <c r="H159" s="151"/>
      <c r="I159" s="150"/>
      <c r="J159" s="133"/>
      <c r="K159" s="151"/>
      <c r="L159" s="132"/>
      <c r="M159" s="133"/>
      <c r="N159" s="134"/>
    </row>
    <row r="160" spans="1:14" ht="16.5" customHeight="1">
      <c r="A160" s="246"/>
      <c r="B160" s="182">
        <v>3</v>
      </c>
      <c r="C160" s="183"/>
      <c r="D160" s="184"/>
      <c r="E160" s="184"/>
      <c r="F160" s="150" t="s">
        <v>119</v>
      </c>
      <c r="G160" s="133"/>
      <c r="H160" s="151"/>
      <c r="I160" s="150"/>
      <c r="J160" s="133"/>
      <c r="K160" s="151"/>
      <c r="L160" s="132"/>
      <c r="M160" s="133"/>
      <c r="N160" s="134"/>
    </row>
    <row r="161" spans="1:14" ht="16.5" customHeight="1">
      <c r="A161" s="246"/>
      <c r="B161" s="182">
        <v>4</v>
      </c>
      <c r="C161" s="185"/>
      <c r="D161" s="131"/>
      <c r="E161" s="131"/>
      <c r="F161" s="150" t="s">
        <v>119</v>
      </c>
      <c r="G161" s="133"/>
      <c r="H161" s="151"/>
      <c r="I161" s="150"/>
      <c r="J161" s="133"/>
      <c r="K161" s="151"/>
      <c r="L161" s="132"/>
      <c r="M161" s="133"/>
      <c r="N161" s="134"/>
    </row>
    <row r="162" spans="1:14" ht="16.5" customHeight="1">
      <c r="A162" s="246"/>
      <c r="B162" s="180">
        <v>5</v>
      </c>
      <c r="C162" s="183"/>
      <c r="D162" s="184"/>
      <c r="E162" s="184"/>
      <c r="F162" s="150" t="s">
        <v>119</v>
      </c>
      <c r="G162" s="133"/>
      <c r="H162" s="151"/>
      <c r="I162" s="150"/>
      <c r="J162" s="133"/>
      <c r="K162" s="151"/>
      <c r="L162" s="132"/>
      <c r="M162" s="133"/>
      <c r="N162" s="134"/>
    </row>
    <row r="163" spans="1:14" ht="16.5" customHeight="1">
      <c r="A163" s="246"/>
      <c r="B163" s="182">
        <v>6</v>
      </c>
      <c r="C163" s="130"/>
      <c r="D163" s="131"/>
      <c r="E163" s="131"/>
      <c r="F163" s="147" t="s">
        <v>119</v>
      </c>
      <c r="G163" s="148"/>
      <c r="H163" s="149"/>
      <c r="I163" s="147"/>
      <c r="J163" s="148"/>
      <c r="K163" s="149"/>
      <c r="L163" s="172"/>
      <c r="M163" s="148"/>
      <c r="N163" s="173"/>
    </row>
    <row r="164" spans="1:14" ht="16.5" customHeight="1">
      <c r="A164" s="246"/>
      <c r="B164" s="180">
        <v>7</v>
      </c>
      <c r="C164" s="183"/>
      <c r="D164" s="184"/>
      <c r="E164" s="184"/>
      <c r="F164" s="150" t="s">
        <v>119</v>
      </c>
      <c r="G164" s="133"/>
      <c r="H164" s="151"/>
      <c r="I164" s="150"/>
      <c r="J164" s="133"/>
      <c r="K164" s="151"/>
      <c r="L164" s="132"/>
      <c r="M164" s="133"/>
      <c r="N164" s="134"/>
    </row>
    <row r="165" spans="1:14" ht="16.5" customHeight="1" thickBot="1">
      <c r="A165" s="247"/>
      <c r="B165" s="186">
        <v>8</v>
      </c>
      <c r="C165" s="135"/>
      <c r="D165" s="136"/>
      <c r="E165" s="136"/>
      <c r="F165" s="187"/>
      <c r="G165" s="188"/>
      <c r="H165" s="189"/>
      <c r="I165" s="187"/>
      <c r="J165" s="188"/>
      <c r="K165" s="189"/>
      <c r="L165" s="190"/>
      <c r="M165" s="188"/>
      <c r="N165" s="191"/>
    </row>
    <row r="166" spans="1:14" ht="16.5" customHeight="1">
      <c r="A166" s="245" t="s">
        <v>180</v>
      </c>
      <c r="B166" s="198">
        <v>1</v>
      </c>
      <c r="C166" s="181"/>
      <c r="D166" s="125"/>
      <c r="E166" s="125"/>
      <c r="F166" s="199" t="s">
        <v>119</v>
      </c>
      <c r="G166" s="127"/>
      <c r="H166" s="200"/>
      <c r="I166" s="199"/>
      <c r="J166" s="127"/>
      <c r="K166" s="200"/>
      <c r="L166" s="126"/>
      <c r="M166" s="127"/>
      <c r="N166" s="128"/>
    </row>
    <row r="167" spans="1:14" ht="16.5" customHeight="1">
      <c r="A167" s="246"/>
      <c r="B167" s="180">
        <v>2</v>
      </c>
      <c r="C167" s="130"/>
      <c r="D167" s="131"/>
      <c r="E167" s="131"/>
      <c r="F167" s="150" t="s">
        <v>119</v>
      </c>
      <c r="G167" s="133"/>
      <c r="H167" s="151"/>
      <c r="I167" s="150"/>
      <c r="J167" s="133"/>
      <c r="K167" s="151"/>
      <c r="L167" s="132"/>
      <c r="M167" s="133"/>
      <c r="N167" s="134"/>
    </row>
    <row r="168" spans="1:14" ht="16.5" customHeight="1">
      <c r="A168" s="246"/>
      <c r="B168" s="182">
        <v>3</v>
      </c>
      <c r="C168" s="183"/>
      <c r="D168" s="184"/>
      <c r="E168" s="184"/>
      <c r="F168" s="150" t="s">
        <v>119</v>
      </c>
      <c r="G168" s="133"/>
      <c r="H168" s="151"/>
      <c r="I168" s="150"/>
      <c r="J168" s="133"/>
      <c r="K168" s="151"/>
      <c r="L168" s="132"/>
      <c r="M168" s="133"/>
      <c r="N168" s="134"/>
    </row>
    <row r="169" spans="1:14" ht="16.5" customHeight="1">
      <c r="A169" s="246"/>
      <c r="B169" s="182">
        <v>4</v>
      </c>
      <c r="C169" s="185"/>
      <c r="D169" s="131"/>
      <c r="E169" s="131"/>
      <c r="F169" s="150" t="s">
        <v>119</v>
      </c>
      <c r="G169" s="133"/>
      <c r="H169" s="151"/>
      <c r="I169" s="150"/>
      <c r="J169" s="133"/>
      <c r="K169" s="151"/>
      <c r="L169" s="132"/>
      <c r="M169" s="133"/>
      <c r="N169" s="134"/>
    </row>
    <row r="170" spans="1:14" ht="16.5" customHeight="1">
      <c r="A170" s="246"/>
      <c r="B170" s="180">
        <v>5</v>
      </c>
      <c r="C170" s="183"/>
      <c r="D170" s="184"/>
      <c r="E170" s="184"/>
      <c r="F170" s="150" t="s">
        <v>119</v>
      </c>
      <c r="G170" s="133"/>
      <c r="H170" s="151"/>
      <c r="I170" s="150"/>
      <c r="J170" s="133"/>
      <c r="K170" s="151"/>
      <c r="L170" s="132"/>
      <c r="M170" s="133"/>
      <c r="N170" s="134"/>
    </row>
    <row r="171" spans="1:14" ht="16.5" customHeight="1">
      <c r="A171" s="246"/>
      <c r="B171" s="182">
        <v>6</v>
      </c>
      <c r="C171" s="130"/>
      <c r="D171" s="131"/>
      <c r="E171" s="131"/>
      <c r="F171" s="147" t="s">
        <v>119</v>
      </c>
      <c r="G171" s="148"/>
      <c r="H171" s="149"/>
      <c r="I171" s="147"/>
      <c r="J171" s="148"/>
      <c r="K171" s="149"/>
      <c r="L171" s="172"/>
      <c r="M171" s="148"/>
      <c r="N171" s="173"/>
    </row>
    <row r="172" spans="1:14" ht="16.5" customHeight="1">
      <c r="A172" s="246"/>
      <c r="B172" s="180">
        <v>7</v>
      </c>
      <c r="C172" s="183"/>
      <c r="D172" s="184"/>
      <c r="E172" s="184"/>
      <c r="F172" s="150" t="s">
        <v>119</v>
      </c>
      <c r="G172" s="133"/>
      <c r="H172" s="151"/>
      <c r="I172" s="150"/>
      <c r="J172" s="133"/>
      <c r="K172" s="151"/>
      <c r="L172" s="132"/>
      <c r="M172" s="133"/>
      <c r="N172" s="134"/>
    </row>
    <row r="173" spans="1:14" ht="16.5" customHeight="1" thickBot="1">
      <c r="A173" s="247"/>
      <c r="B173" s="186">
        <v>8</v>
      </c>
      <c r="C173" s="135"/>
      <c r="D173" s="136"/>
      <c r="E173" s="136"/>
      <c r="F173" s="187"/>
      <c r="G173" s="188"/>
      <c r="H173" s="189"/>
      <c r="I173" s="187"/>
      <c r="J173" s="188"/>
      <c r="K173" s="189"/>
      <c r="L173" s="190"/>
      <c r="M173" s="188"/>
      <c r="N173" s="191"/>
    </row>
    <row r="174" spans="1:14" ht="16.5" customHeight="1">
      <c r="A174" s="245" t="s">
        <v>181</v>
      </c>
      <c r="B174" s="198">
        <v>1</v>
      </c>
      <c r="C174" s="181"/>
      <c r="D174" s="125"/>
      <c r="E174" s="125"/>
      <c r="F174" s="199" t="s">
        <v>119</v>
      </c>
      <c r="G174" s="127"/>
      <c r="H174" s="200"/>
      <c r="I174" s="199"/>
      <c r="J174" s="127"/>
      <c r="K174" s="200"/>
      <c r="L174" s="126"/>
      <c r="M174" s="127"/>
      <c r="N174" s="128"/>
    </row>
    <row r="175" spans="1:14" ht="16.5" customHeight="1">
      <c r="A175" s="246"/>
      <c r="B175" s="180">
        <v>2</v>
      </c>
      <c r="C175" s="130"/>
      <c r="D175" s="131"/>
      <c r="E175" s="131"/>
      <c r="F175" s="150" t="s">
        <v>119</v>
      </c>
      <c r="G175" s="133"/>
      <c r="H175" s="151"/>
      <c r="I175" s="150"/>
      <c r="J175" s="133"/>
      <c r="K175" s="151"/>
      <c r="L175" s="132"/>
      <c r="M175" s="133"/>
      <c r="N175" s="134"/>
    </row>
    <row r="176" spans="1:14" ht="16.5" customHeight="1">
      <c r="A176" s="246"/>
      <c r="B176" s="182">
        <v>3</v>
      </c>
      <c r="C176" s="183"/>
      <c r="D176" s="184"/>
      <c r="E176" s="184"/>
      <c r="F176" s="150" t="s">
        <v>119</v>
      </c>
      <c r="G176" s="133"/>
      <c r="H176" s="151"/>
      <c r="I176" s="150"/>
      <c r="J176" s="133"/>
      <c r="K176" s="151"/>
      <c r="L176" s="132"/>
      <c r="M176" s="133"/>
      <c r="N176" s="134"/>
    </row>
    <row r="177" spans="1:14" ht="16.5" customHeight="1">
      <c r="A177" s="246"/>
      <c r="B177" s="182">
        <v>4</v>
      </c>
      <c r="C177" s="185"/>
      <c r="D177" s="131"/>
      <c r="E177" s="131"/>
      <c r="F177" s="150" t="s">
        <v>119</v>
      </c>
      <c r="G177" s="133"/>
      <c r="H177" s="151"/>
      <c r="I177" s="150"/>
      <c r="J177" s="133"/>
      <c r="K177" s="151"/>
      <c r="L177" s="132"/>
      <c r="M177" s="133"/>
      <c r="N177" s="134"/>
    </row>
    <row r="178" spans="1:14" ht="16.5" customHeight="1">
      <c r="A178" s="246"/>
      <c r="B178" s="180">
        <v>5</v>
      </c>
      <c r="C178" s="183"/>
      <c r="D178" s="184"/>
      <c r="E178" s="184"/>
      <c r="F178" s="150" t="s">
        <v>119</v>
      </c>
      <c r="G178" s="133"/>
      <c r="H178" s="151"/>
      <c r="I178" s="150"/>
      <c r="J178" s="133"/>
      <c r="K178" s="151"/>
      <c r="L178" s="132"/>
      <c r="M178" s="133"/>
      <c r="N178" s="134"/>
    </row>
    <row r="179" spans="1:14" ht="16.5" customHeight="1">
      <c r="A179" s="246"/>
      <c r="B179" s="182">
        <v>6</v>
      </c>
      <c r="C179" s="130"/>
      <c r="D179" s="131"/>
      <c r="E179" s="131"/>
      <c r="F179" s="147" t="s">
        <v>119</v>
      </c>
      <c r="G179" s="148"/>
      <c r="H179" s="149"/>
      <c r="I179" s="147"/>
      <c r="J179" s="148"/>
      <c r="K179" s="149"/>
      <c r="L179" s="172"/>
      <c r="M179" s="148"/>
      <c r="N179" s="173"/>
    </row>
    <row r="180" spans="1:14" ht="16.5" customHeight="1">
      <c r="A180" s="246"/>
      <c r="B180" s="180">
        <v>7</v>
      </c>
      <c r="C180" s="183"/>
      <c r="D180" s="184"/>
      <c r="E180" s="184"/>
      <c r="F180" s="150" t="s">
        <v>119</v>
      </c>
      <c r="G180" s="133"/>
      <c r="H180" s="151"/>
      <c r="I180" s="150"/>
      <c r="J180" s="133"/>
      <c r="K180" s="151"/>
      <c r="L180" s="132"/>
      <c r="M180" s="133"/>
      <c r="N180" s="134"/>
    </row>
    <row r="181" spans="1:14" ht="16.5" customHeight="1" thickBot="1">
      <c r="A181" s="247"/>
      <c r="B181" s="186">
        <v>8</v>
      </c>
      <c r="C181" s="135"/>
      <c r="D181" s="136"/>
      <c r="E181" s="136"/>
      <c r="F181" s="187"/>
      <c r="G181" s="188"/>
      <c r="H181" s="189"/>
      <c r="I181" s="187"/>
      <c r="J181" s="188"/>
      <c r="K181" s="189"/>
      <c r="L181" s="190"/>
      <c r="M181" s="188"/>
      <c r="N181" s="191"/>
    </row>
    <row r="182" spans="1:14" ht="16.5" customHeight="1">
      <c r="A182" s="245" t="s">
        <v>182</v>
      </c>
      <c r="B182" s="198">
        <v>1</v>
      </c>
      <c r="C182" s="181"/>
      <c r="D182" s="125"/>
      <c r="E182" s="125"/>
      <c r="F182" s="199" t="s">
        <v>119</v>
      </c>
      <c r="G182" s="127"/>
      <c r="H182" s="200"/>
      <c r="I182" s="199"/>
      <c r="J182" s="127"/>
      <c r="K182" s="200"/>
      <c r="L182" s="126"/>
      <c r="M182" s="127"/>
      <c r="N182" s="128"/>
    </row>
    <row r="183" spans="1:14" ht="16.5" customHeight="1">
      <c r="A183" s="246"/>
      <c r="B183" s="180">
        <v>2</v>
      </c>
      <c r="C183" s="130"/>
      <c r="D183" s="131"/>
      <c r="E183" s="131"/>
      <c r="F183" s="150" t="s">
        <v>119</v>
      </c>
      <c r="G183" s="133"/>
      <c r="H183" s="151"/>
      <c r="I183" s="150"/>
      <c r="J183" s="133"/>
      <c r="K183" s="151"/>
      <c r="L183" s="132"/>
      <c r="M183" s="133"/>
      <c r="N183" s="134"/>
    </row>
    <row r="184" spans="1:14" ht="16.5" customHeight="1">
      <c r="A184" s="246"/>
      <c r="B184" s="182">
        <v>3</v>
      </c>
      <c r="C184" s="183"/>
      <c r="D184" s="184"/>
      <c r="E184" s="184"/>
      <c r="F184" s="150" t="s">
        <v>119</v>
      </c>
      <c r="G184" s="133"/>
      <c r="H184" s="151"/>
      <c r="I184" s="150"/>
      <c r="J184" s="133"/>
      <c r="K184" s="151"/>
      <c r="L184" s="132"/>
      <c r="M184" s="133"/>
      <c r="N184" s="134"/>
    </row>
    <row r="185" spans="1:14" ht="16.5" customHeight="1">
      <c r="A185" s="246"/>
      <c r="B185" s="182">
        <v>4</v>
      </c>
      <c r="C185" s="185"/>
      <c r="D185" s="131"/>
      <c r="E185" s="131"/>
      <c r="F185" s="150" t="s">
        <v>119</v>
      </c>
      <c r="G185" s="133"/>
      <c r="H185" s="151"/>
      <c r="I185" s="150"/>
      <c r="J185" s="133"/>
      <c r="K185" s="151"/>
      <c r="L185" s="132"/>
      <c r="M185" s="133"/>
      <c r="N185" s="134"/>
    </row>
    <row r="186" spans="1:14" ht="16.5" customHeight="1">
      <c r="A186" s="246"/>
      <c r="B186" s="180">
        <v>5</v>
      </c>
      <c r="C186" s="183"/>
      <c r="D186" s="184"/>
      <c r="E186" s="184"/>
      <c r="F186" s="150" t="s">
        <v>119</v>
      </c>
      <c r="G186" s="133"/>
      <c r="H186" s="151"/>
      <c r="I186" s="150"/>
      <c r="J186" s="133"/>
      <c r="K186" s="151"/>
      <c r="L186" s="132"/>
      <c r="M186" s="133"/>
      <c r="N186" s="134"/>
    </row>
    <row r="187" spans="1:14" ht="16.5" customHeight="1">
      <c r="A187" s="246"/>
      <c r="B187" s="182">
        <v>6</v>
      </c>
      <c r="C187" s="130"/>
      <c r="D187" s="131"/>
      <c r="E187" s="131"/>
      <c r="F187" s="147" t="s">
        <v>119</v>
      </c>
      <c r="G187" s="148"/>
      <c r="H187" s="149"/>
      <c r="I187" s="147"/>
      <c r="J187" s="148"/>
      <c r="K187" s="149"/>
      <c r="L187" s="172"/>
      <c r="M187" s="148"/>
      <c r="N187" s="173"/>
    </row>
    <row r="188" spans="1:14" ht="16.5" customHeight="1">
      <c r="A188" s="246"/>
      <c r="B188" s="180">
        <v>7</v>
      </c>
      <c r="C188" s="183"/>
      <c r="D188" s="184"/>
      <c r="E188" s="184"/>
      <c r="F188" s="150" t="s">
        <v>119</v>
      </c>
      <c r="G188" s="133"/>
      <c r="H188" s="151"/>
      <c r="I188" s="150"/>
      <c r="J188" s="133"/>
      <c r="K188" s="151"/>
      <c r="L188" s="132"/>
      <c r="M188" s="133"/>
      <c r="N188" s="134"/>
    </row>
    <row r="189" spans="1:14" ht="16.5" customHeight="1" thickBot="1">
      <c r="A189" s="247"/>
      <c r="B189" s="186">
        <v>8</v>
      </c>
      <c r="C189" s="135"/>
      <c r="D189" s="136"/>
      <c r="E189" s="136"/>
      <c r="F189" s="187"/>
      <c r="G189" s="188"/>
      <c r="H189" s="189"/>
      <c r="I189" s="187"/>
      <c r="J189" s="188"/>
      <c r="K189" s="189"/>
      <c r="L189" s="190"/>
      <c r="M189" s="188"/>
      <c r="N189" s="191"/>
    </row>
    <row r="190" spans="1:14" ht="16.5" customHeight="1">
      <c r="A190" s="245" t="s">
        <v>183</v>
      </c>
      <c r="B190" s="198">
        <v>1</v>
      </c>
      <c r="C190" s="181"/>
      <c r="D190" s="125"/>
      <c r="E190" s="125"/>
      <c r="F190" s="199" t="s">
        <v>119</v>
      </c>
      <c r="G190" s="127"/>
      <c r="H190" s="200"/>
      <c r="I190" s="199"/>
      <c r="J190" s="127"/>
      <c r="K190" s="200"/>
      <c r="L190" s="126"/>
      <c r="M190" s="127"/>
      <c r="N190" s="128"/>
    </row>
    <row r="191" spans="1:14" ht="16.5" customHeight="1">
      <c r="A191" s="246"/>
      <c r="B191" s="180">
        <v>2</v>
      </c>
      <c r="C191" s="130"/>
      <c r="D191" s="131"/>
      <c r="E191" s="131"/>
      <c r="F191" s="150" t="s">
        <v>119</v>
      </c>
      <c r="G191" s="133"/>
      <c r="H191" s="151"/>
      <c r="I191" s="150"/>
      <c r="J191" s="133"/>
      <c r="K191" s="151"/>
      <c r="L191" s="132"/>
      <c r="M191" s="133"/>
      <c r="N191" s="134"/>
    </row>
    <row r="192" spans="1:14" ht="16.5" customHeight="1">
      <c r="A192" s="246"/>
      <c r="B192" s="182">
        <v>3</v>
      </c>
      <c r="C192" s="183"/>
      <c r="D192" s="184"/>
      <c r="E192" s="184"/>
      <c r="F192" s="150" t="s">
        <v>119</v>
      </c>
      <c r="G192" s="133"/>
      <c r="H192" s="151"/>
      <c r="I192" s="150"/>
      <c r="J192" s="133"/>
      <c r="K192" s="151"/>
      <c r="L192" s="132"/>
      <c r="M192" s="133"/>
      <c r="N192" s="134"/>
    </row>
    <row r="193" spans="1:14" ht="16.5" customHeight="1">
      <c r="A193" s="246"/>
      <c r="B193" s="182">
        <v>4</v>
      </c>
      <c r="C193" s="185"/>
      <c r="D193" s="131"/>
      <c r="E193" s="131"/>
      <c r="F193" s="150" t="s">
        <v>119</v>
      </c>
      <c r="G193" s="133"/>
      <c r="H193" s="151"/>
      <c r="I193" s="150"/>
      <c r="J193" s="133"/>
      <c r="K193" s="151"/>
      <c r="L193" s="132"/>
      <c r="M193" s="133"/>
      <c r="N193" s="134"/>
    </row>
    <row r="194" spans="1:14" ht="16.5" customHeight="1">
      <c r="A194" s="246"/>
      <c r="B194" s="180">
        <v>5</v>
      </c>
      <c r="C194" s="183"/>
      <c r="D194" s="184"/>
      <c r="E194" s="184"/>
      <c r="F194" s="150" t="s">
        <v>119</v>
      </c>
      <c r="G194" s="133"/>
      <c r="H194" s="151"/>
      <c r="I194" s="150"/>
      <c r="J194" s="133"/>
      <c r="K194" s="151"/>
      <c r="L194" s="132"/>
      <c r="M194" s="133"/>
      <c r="N194" s="134"/>
    </row>
    <row r="195" spans="1:14" ht="16.5" customHeight="1">
      <c r="A195" s="246"/>
      <c r="B195" s="182">
        <v>6</v>
      </c>
      <c r="C195" s="130"/>
      <c r="D195" s="131"/>
      <c r="E195" s="131"/>
      <c r="F195" s="147" t="s">
        <v>119</v>
      </c>
      <c r="G195" s="148"/>
      <c r="H195" s="149"/>
      <c r="I195" s="147"/>
      <c r="J195" s="148"/>
      <c r="K195" s="149"/>
      <c r="L195" s="172"/>
      <c r="M195" s="148"/>
      <c r="N195" s="173"/>
    </row>
    <row r="196" spans="1:14" ht="16.5" customHeight="1">
      <c r="A196" s="246"/>
      <c r="B196" s="180">
        <v>7</v>
      </c>
      <c r="C196" s="183"/>
      <c r="D196" s="184"/>
      <c r="E196" s="184"/>
      <c r="F196" s="150" t="s">
        <v>119</v>
      </c>
      <c r="G196" s="133"/>
      <c r="H196" s="151"/>
      <c r="I196" s="150"/>
      <c r="J196" s="133"/>
      <c r="K196" s="151"/>
      <c r="L196" s="132"/>
      <c r="M196" s="133"/>
      <c r="N196" s="134"/>
    </row>
    <row r="197" spans="1:14" ht="16.5" customHeight="1" thickBot="1">
      <c r="A197" s="247"/>
      <c r="B197" s="186">
        <v>8</v>
      </c>
      <c r="C197" s="135"/>
      <c r="D197" s="136"/>
      <c r="E197" s="136"/>
      <c r="F197" s="187"/>
      <c r="G197" s="188"/>
      <c r="H197" s="189"/>
      <c r="I197" s="187"/>
      <c r="J197" s="188"/>
      <c r="K197" s="189"/>
      <c r="L197" s="190"/>
      <c r="M197" s="188"/>
      <c r="N197" s="191"/>
    </row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6.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6.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6.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6.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6.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6.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6.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6.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6.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6.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6.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6.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6.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6.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6.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6.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6.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6.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6.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6.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6.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6.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6.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6.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6.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6.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6.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6.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6.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6.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6.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6.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6.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6.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6.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6.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6.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6.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6.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6.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6.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6.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6.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</sheetData>
  <sheetProtection/>
  <mergeCells count="26">
    <mergeCell ref="A134:A141"/>
    <mergeCell ref="A142:A149"/>
    <mergeCell ref="A150:A157"/>
    <mergeCell ref="A190:A197"/>
    <mergeCell ref="A158:A165"/>
    <mergeCell ref="A166:A173"/>
    <mergeCell ref="A174:A181"/>
    <mergeCell ref="A182:A189"/>
    <mergeCell ref="A118:A125"/>
    <mergeCell ref="A86:A93"/>
    <mergeCell ref="A94:A101"/>
    <mergeCell ref="A126:A133"/>
    <mergeCell ref="A54:A61"/>
    <mergeCell ref="A62:A69"/>
    <mergeCell ref="A102:A109"/>
    <mergeCell ref="A110:A117"/>
    <mergeCell ref="A1:N1"/>
    <mergeCell ref="A2:N2"/>
    <mergeCell ref="A70:A77"/>
    <mergeCell ref="A78:A85"/>
    <mergeCell ref="A14:A21"/>
    <mergeCell ref="A22:A29"/>
    <mergeCell ref="A30:A37"/>
    <mergeCell ref="A38:A45"/>
    <mergeCell ref="A46:A53"/>
    <mergeCell ref="A6:A13"/>
  </mergeCells>
  <printOptions/>
  <pageMargins left="0.3937007874015748" right="0.3937007874015748" top="0.5905511811023623" bottom="0.5905511811023623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254"/>
  <sheetViews>
    <sheetView showGridLines="0" zoomScale="75" zoomScaleNormal="75" zoomScalePageLayoutView="0" workbookViewId="0" topLeftCell="A52">
      <selection activeCell="K88" sqref="K88"/>
    </sheetView>
  </sheetViews>
  <sheetFormatPr defaultColWidth="11.421875" defaultRowHeight="12.75"/>
  <cols>
    <col min="1" max="1" width="5.140625" style="237" customWidth="1"/>
    <col min="2" max="2" width="21.00390625" style="61" customWidth="1"/>
    <col min="3" max="3" width="6.00390625" style="54" customWidth="1"/>
    <col min="4" max="4" width="5.7109375" style="36" customWidth="1"/>
    <col min="5" max="5" width="7.00390625" style="95" customWidth="1"/>
    <col min="6" max="6" width="5.7109375" style="36" customWidth="1"/>
    <col min="7" max="7" width="3.140625" style="60" customWidth="1"/>
    <col min="8" max="8" width="0.9921875" style="36" customWidth="1"/>
    <col min="9" max="9" width="5.8515625" style="90" customWidth="1"/>
    <col min="10" max="10" width="5.7109375" style="36" customWidth="1"/>
    <col min="11" max="11" width="6.28125" style="54" customWidth="1"/>
    <col min="12" max="12" width="5.7109375" style="36" customWidth="1"/>
    <col min="13" max="13" width="9.140625" style="36" customWidth="1"/>
    <col min="14" max="15" width="10.7109375" style="36" customWidth="1"/>
    <col min="16" max="31" width="10.7109375" style="35" customWidth="1"/>
  </cols>
  <sheetData>
    <row r="1" ht="12.75">
      <c r="B1" s="61" t="s">
        <v>138</v>
      </c>
    </row>
    <row r="2" spans="1:13" ht="16.5" thickBot="1">
      <c r="A2" s="237" t="s">
        <v>10</v>
      </c>
      <c r="B2" s="62" t="s">
        <v>194</v>
      </c>
      <c r="C2" s="49" t="s">
        <v>6</v>
      </c>
      <c r="D2" s="37" t="s">
        <v>1</v>
      </c>
      <c r="E2" s="96" t="s">
        <v>11</v>
      </c>
      <c r="F2" s="37" t="s">
        <v>1</v>
      </c>
      <c r="G2" s="55" t="s">
        <v>7</v>
      </c>
      <c r="H2" s="38"/>
      <c r="I2" s="91"/>
      <c r="J2" s="37" t="s">
        <v>1</v>
      </c>
      <c r="K2" s="49" t="s">
        <v>12</v>
      </c>
      <c r="L2" s="37" t="s">
        <v>1</v>
      </c>
      <c r="M2" s="36" t="s">
        <v>13</v>
      </c>
    </row>
    <row r="3" spans="1:13" ht="13.5" thickBot="1">
      <c r="A3" s="238">
        <v>7</v>
      </c>
      <c r="B3" s="63" t="s">
        <v>195</v>
      </c>
      <c r="C3" s="50">
        <v>8.88</v>
      </c>
      <c r="D3" s="40">
        <f>IF(C3=0,"fehlt",VLOOKUP(C3,_60m,2))</f>
        <v>800</v>
      </c>
      <c r="E3" s="97">
        <v>41</v>
      </c>
      <c r="F3" s="40">
        <f>IF(E3=0,"fehlt",VLOOKUP(E3,Ball,2))</f>
        <v>655</v>
      </c>
      <c r="G3" s="56"/>
      <c r="H3" s="46" t="s">
        <v>9</v>
      </c>
      <c r="I3" s="92"/>
      <c r="J3" s="40" t="str">
        <f>IF(G3=0,"fehlt",VLOOKUP(G3*60+ROUNDUP(I3,1),_2000m,2))</f>
        <v>fehlt</v>
      </c>
      <c r="K3" s="50">
        <v>4.23</v>
      </c>
      <c r="L3" s="41">
        <f>IF(K3=0,"fehlt",VLOOKUP(K3,Weit,2))</f>
        <v>775</v>
      </c>
      <c r="M3" s="155">
        <f>SUM(L3,J3,F3,D3)</f>
        <v>2230</v>
      </c>
    </row>
    <row r="4" spans="1:13" ht="13.5" thickBot="1">
      <c r="A4" s="238">
        <v>9</v>
      </c>
      <c r="B4" s="64" t="s">
        <v>196</v>
      </c>
      <c r="C4" s="51">
        <v>9.32</v>
      </c>
      <c r="D4" s="42">
        <f>IF(C4=0,"fehlt",VLOOKUP(C4,_60m,2))</f>
        <v>700</v>
      </c>
      <c r="E4" s="98">
        <v>38</v>
      </c>
      <c r="F4" s="42">
        <f>IF(E4=0,"fehlt",VLOOKUP(E4,Ball,2))</f>
        <v>611</v>
      </c>
      <c r="G4" s="57"/>
      <c r="H4" s="47" t="s">
        <v>9</v>
      </c>
      <c r="I4" s="89"/>
      <c r="J4" s="42" t="str">
        <f>IF(G4=0,"fehlt",VLOOKUP(G4*60+ROUNDUP(I4,1),_2000m,2))</f>
        <v>fehlt</v>
      </c>
      <c r="K4" s="51">
        <v>4.18</v>
      </c>
      <c r="L4" s="43">
        <f>IF(K4=0,"fehlt",VLOOKUP(K4,Weit,2))</f>
        <v>761</v>
      </c>
      <c r="M4" s="156">
        <f>SUM(L4,J4,F4,D4)</f>
        <v>2072</v>
      </c>
    </row>
    <row r="5" spans="1:13" ht="13.5" thickBot="1">
      <c r="A5" s="238">
        <v>10</v>
      </c>
      <c r="B5" s="64" t="s">
        <v>197</v>
      </c>
      <c r="C5" s="51">
        <v>9.82</v>
      </c>
      <c r="D5" s="42">
        <f>IF(C5=0,"fehlt",VLOOKUP(C5,_60m,2))</f>
        <v>598</v>
      </c>
      <c r="E5" s="98">
        <v>33.5</v>
      </c>
      <c r="F5" s="42">
        <f>IF(E5=0,"fehlt",VLOOKUP(E5,Ball,2))</f>
        <v>543</v>
      </c>
      <c r="G5" s="57"/>
      <c r="H5" s="47" t="s">
        <v>9</v>
      </c>
      <c r="I5" s="89"/>
      <c r="J5" s="42" t="str">
        <f>IF(G5=0,"fehlt",VLOOKUP(G5*60+ROUNDUP(I5,1),_2000m,2))</f>
        <v>fehlt</v>
      </c>
      <c r="K5" s="51">
        <v>3.64</v>
      </c>
      <c r="L5" s="43">
        <f>IF(K5=0,"fehlt",VLOOKUP(K5,Weit,2))</f>
        <v>611</v>
      </c>
      <c r="M5" s="156">
        <f>SUM(L5,J5,F5,D5)</f>
        <v>1752</v>
      </c>
    </row>
    <row r="6" spans="1:13" ht="13.5" thickBot="1">
      <c r="A6" s="238">
        <v>11</v>
      </c>
      <c r="B6" s="64" t="s">
        <v>198</v>
      </c>
      <c r="C6" s="51">
        <v>10.09</v>
      </c>
      <c r="D6" s="42">
        <f>IF(C6=0,"fehlt",VLOOKUP(C6,_60m,2))</f>
        <v>546</v>
      </c>
      <c r="E6" s="98">
        <v>34</v>
      </c>
      <c r="F6" s="42">
        <f>IF(E6=0,"fehlt",VLOOKUP(E6,Ball,2))</f>
        <v>551</v>
      </c>
      <c r="G6" s="57"/>
      <c r="H6" s="47" t="s">
        <v>9</v>
      </c>
      <c r="I6" s="89"/>
      <c r="J6" s="42" t="str">
        <f>IF(G6=0,"fehlt",VLOOKUP(G6*60+ROUNDUP(I6,1),_2000m,2))</f>
        <v>fehlt</v>
      </c>
      <c r="K6" s="51">
        <v>3.43</v>
      </c>
      <c r="L6" s="43">
        <f>IF(K6=0,"fehlt",VLOOKUP(K6,Weit,2))</f>
        <v>554</v>
      </c>
      <c r="M6" s="156">
        <f>SUM(L6,J6,F6,D6)</f>
        <v>1651</v>
      </c>
    </row>
    <row r="7" spans="1:13" ht="13.5" thickBot="1">
      <c r="A7" s="238">
        <v>12</v>
      </c>
      <c r="B7" s="65" t="s">
        <v>199</v>
      </c>
      <c r="C7" s="52">
        <v>10.32</v>
      </c>
      <c r="D7" s="44">
        <f>IF(C7=0,"fehlt",VLOOKUP(C7,_60m,2))</f>
        <v>503</v>
      </c>
      <c r="E7" s="99">
        <v>39</v>
      </c>
      <c r="F7" s="44">
        <f>IF(E7=0,"fehlt",VLOOKUP(E7,Ball,2))</f>
        <v>626</v>
      </c>
      <c r="G7" s="58"/>
      <c r="H7" s="48" t="s">
        <v>9</v>
      </c>
      <c r="I7" s="93"/>
      <c r="J7" s="44" t="str">
        <f>IF(G7=0,"fehlt",VLOOKUP(G7*60+ROUNDUP(I7,1),_2000m,2))</f>
        <v>fehlt</v>
      </c>
      <c r="K7" s="52">
        <v>3.43</v>
      </c>
      <c r="L7" s="45">
        <f>IF(K7=0,"fehlt",VLOOKUP(K7,Weit,2))</f>
        <v>554</v>
      </c>
      <c r="M7" s="156">
        <f>SUM(L7,J7,F7,D7)</f>
        <v>1683</v>
      </c>
    </row>
    <row r="8" spans="2:13" ht="15.75" thickBot="1">
      <c r="B8" s="66" t="s">
        <v>14</v>
      </c>
      <c r="C8" s="53">
        <f>SUM(C3:C7)</f>
        <v>48.43</v>
      </c>
      <c r="D8" s="39"/>
      <c r="E8" s="100">
        <f>SUM(E3:E7)</f>
        <v>185.5</v>
      </c>
      <c r="F8" s="39"/>
      <c r="G8" s="59">
        <f>SUM(G3:G7)</f>
        <v>0</v>
      </c>
      <c r="H8" s="39" t="s">
        <v>9</v>
      </c>
      <c r="I8" s="94">
        <f>SUM(I3:I7)</f>
        <v>0</v>
      </c>
      <c r="J8" s="39"/>
      <c r="K8" s="53">
        <f>SUM(K3:K7)</f>
        <v>18.91</v>
      </c>
      <c r="L8" s="39"/>
      <c r="M8" s="154">
        <f>SUM(M3:M7)-MIN(M3:M7)</f>
        <v>7737</v>
      </c>
    </row>
    <row r="9" ht="12.75">
      <c r="B9" s="61" t="s">
        <v>15</v>
      </c>
    </row>
    <row r="10" spans="1:13" ht="16.5" thickBot="1">
      <c r="A10" s="237" t="s">
        <v>10</v>
      </c>
      <c r="B10" s="62" t="s">
        <v>200</v>
      </c>
      <c r="C10" s="49" t="s">
        <v>6</v>
      </c>
      <c r="D10" s="37" t="s">
        <v>1</v>
      </c>
      <c r="E10" s="96" t="s">
        <v>11</v>
      </c>
      <c r="F10" s="37" t="s">
        <v>1</v>
      </c>
      <c r="G10" s="55" t="s">
        <v>7</v>
      </c>
      <c r="H10" s="38"/>
      <c r="I10" s="91"/>
      <c r="J10" s="37" t="s">
        <v>1</v>
      </c>
      <c r="K10" s="49" t="s">
        <v>12</v>
      </c>
      <c r="L10" s="37" t="s">
        <v>1</v>
      </c>
      <c r="M10" s="36" t="s">
        <v>13</v>
      </c>
    </row>
    <row r="11" spans="1:13" ht="13.5" thickBot="1">
      <c r="A11" s="238">
        <v>30</v>
      </c>
      <c r="B11" s="63" t="s">
        <v>201</v>
      </c>
      <c r="C11" s="50">
        <v>9.86</v>
      </c>
      <c r="D11" s="40">
        <f>IF(C11=0,"fehlt",VLOOKUP(C11,_60m,2))</f>
        <v>590</v>
      </c>
      <c r="E11" s="97">
        <v>36</v>
      </c>
      <c r="F11" s="40">
        <f>IF(E11=0,"fehlt",VLOOKUP(E11,Ball,2))</f>
        <v>581</v>
      </c>
      <c r="G11" s="56"/>
      <c r="H11" s="46" t="s">
        <v>9</v>
      </c>
      <c r="I11" s="92"/>
      <c r="J11" s="40" t="str">
        <f>IF(G11=0,"fehlt",VLOOKUP(G11*60+ROUNDUP(I11,1),_2000m,2))</f>
        <v>fehlt</v>
      </c>
      <c r="K11" s="50">
        <v>3.34</v>
      </c>
      <c r="L11" s="41">
        <f>IF(K11=0,"fehlt",VLOOKUP(K11,Weit,2))</f>
        <v>527</v>
      </c>
      <c r="M11" s="155">
        <f>SUM(L11,J11,F11,D11)</f>
        <v>1698</v>
      </c>
    </row>
    <row r="12" spans="1:13" ht="13.5" thickBot="1">
      <c r="A12" s="238">
        <v>32</v>
      </c>
      <c r="B12" s="64" t="s">
        <v>202</v>
      </c>
      <c r="C12" s="51">
        <v>9.68</v>
      </c>
      <c r="D12" s="42">
        <f>IF(C12=0,"fehlt",VLOOKUP(C12,_60m,2))</f>
        <v>625</v>
      </c>
      <c r="E12" s="98">
        <v>32.5</v>
      </c>
      <c r="F12" s="42">
        <f>IF(E12=0,"fehlt",VLOOKUP(E12,Ball,2))</f>
        <v>527</v>
      </c>
      <c r="G12" s="57"/>
      <c r="H12" s="47" t="s">
        <v>9</v>
      </c>
      <c r="I12" s="89"/>
      <c r="J12" s="42" t="str">
        <f>IF(G12=0,"fehlt",VLOOKUP(G12*60+ROUNDUP(I12,1),_2000m,2))</f>
        <v>fehlt</v>
      </c>
      <c r="K12" s="51">
        <v>3.61</v>
      </c>
      <c r="L12" s="43">
        <f>IF(K12=0,"fehlt",VLOOKUP(K12,Weit,2))</f>
        <v>603</v>
      </c>
      <c r="M12" s="156">
        <f>SUM(L12,J12,F12,D12)</f>
        <v>1755</v>
      </c>
    </row>
    <row r="13" spans="1:13" ht="13.5" thickBot="1">
      <c r="A13" s="238">
        <v>33</v>
      </c>
      <c r="B13" s="64" t="s">
        <v>203</v>
      </c>
      <c r="C13" s="51">
        <v>9.66</v>
      </c>
      <c r="D13" s="42">
        <f>IF(C13=0,"fehlt",VLOOKUP(C13,_60m,2))</f>
        <v>629</v>
      </c>
      <c r="E13" s="98">
        <v>35</v>
      </c>
      <c r="F13" s="42">
        <f>IF(E13=0,"fehlt",VLOOKUP(E13,Ball,2))</f>
        <v>566</v>
      </c>
      <c r="G13" s="57"/>
      <c r="H13" s="47" t="s">
        <v>9</v>
      </c>
      <c r="I13" s="89"/>
      <c r="J13" s="42" t="str">
        <f>IF(G13=0,"fehlt",VLOOKUP(G13*60+ROUNDUP(I13,1),_2000m,2))</f>
        <v>fehlt</v>
      </c>
      <c r="K13" s="51">
        <v>3.6</v>
      </c>
      <c r="L13" s="43">
        <f>IF(K13=0,"fehlt",VLOOKUP(K13,Weit,2))</f>
        <v>601</v>
      </c>
      <c r="M13" s="156">
        <f>SUM(L13,J13,F13,D13)</f>
        <v>1796</v>
      </c>
    </row>
    <row r="14" spans="1:13" ht="13.5" thickBot="1">
      <c r="A14" s="238">
        <v>34</v>
      </c>
      <c r="B14" s="64" t="s">
        <v>204</v>
      </c>
      <c r="C14" s="51">
        <v>10.62</v>
      </c>
      <c r="D14" s="42">
        <f>IF(C14=0,"fehlt",VLOOKUP(C14,_60m,2))</f>
        <v>452</v>
      </c>
      <c r="E14" s="98">
        <v>31</v>
      </c>
      <c r="F14" s="42">
        <f>IF(E14=0,"fehlt",VLOOKUP(E14,Ball,2))</f>
        <v>503</v>
      </c>
      <c r="G14" s="57"/>
      <c r="H14" s="47" t="s">
        <v>9</v>
      </c>
      <c r="I14" s="89"/>
      <c r="J14" s="42" t="str">
        <f>IF(G14=0,"fehlt",VLOOKUP(G14*60+ROUNDUP(I14,1),_2000m,2))</f>
        <v>fehlt</v>
      </c>
      <c r="K14" s="51">
        <v>3.27</v>
      </c>
      <c r="L14" s="43">
        <f>IF(K14=0,"fehlt",VLOOKUP(K14,Weit,2))</f>
        <v>506</v>
      </c>
      <c r="M14" s="156">
        <f>SUM(L14,J14,F14,D14)</f>
        <v>1461</v>
      </c>
    </row>
    <row r="15" spans="1:13" ht="13.5" thickBot="1">
      <c r="A15" s="238">
        <v>35</v>
      </c>
      <c r="B15" s="65" t="s">
        <v>205</v>
      </c>
      <c r="C15" s="52">
        <v>9.74</v>
      </c>
      <c r="D15" s="44">
        <f>IF(C15=0,"fehlt",VLOOKUP(C15,_60m,2))</f>
        <v>613</v>
      </c>
      <c r="E15" s="99">
        <v>41</v>
      </c>
      <c r="F15" s="44">
        <f>IF(E15=0,"fehlt",VLOOKUP(E15,Ball,2))</f>
        <v>655</v>
      </c>
      <c r="G15" s="58"/>
      <c r="H15" s="48" t="s">
        <v>9</v>
      </c>
      <c r="I15" s="93"/>
      <c r="J15" s="44" t="str">
        <f>IF(G15=0,"fehlt",VLOOKUP(G15*60+ROUNDUP(I15,1),_2000m,2))</f>
        <v>fehlt</v>
      </c>
      <c r="K15" s="52">
        <v>3.68</v>
      </c>
      <c r="L15" s="45">
        <f>IF(K15=0,"fehlt",VLOOKUP(K15,Weit,2))</f>
        <v>623</v>
      </c>
      <c r="M15" s="156">
        <f>SUM(L15,J15,F15,D15)</f>
        <v>1891</v>
      </c>
    </row>
    <row r="16" spans="2:13" ht="15.75" thickBot="1">
      <c r="B16" s="66" t="s">
        <v>14</v>
      </c>
      <c r="C16" s="53">
        <f>SUM(C11:C15)</f>
        <v>49.56</v>
      </c>
      <c r="D16" s="39"/>
      <c r="E16" s="100">
        <f>SUM(E11:E15)</f>
        <v>175.5</v>
      </c>
      <c r="F16" s="39"/>
      <c r="G16" s="59">
        <f>SUM(G11:G15)</f>
        <v>0</v>
      </c>
      <c r="H16" s="39" t="s">
        <v>9</v>
      </c>
      <c r="I16" s="94">
        <f>SUM(I11:I15)</f>
        <v>0</v>
      </c>
      <c r="J16" s="39"/>
      <c r="K16" s="53">
        <f>SUM(K11:K15)</f>
        <v>17.5</v>
      </c>
      <c r="L16" s="39"/>
      <c r="M16" s="154">
        <f>SUM(M11:M15)-MIN(M11:M15)</f>
        <v>7140</v>
      </c>
    </row>
    <row r="17" ht="12.75">
      <c r="B17" s="61" t="s">
        <v>16</v>
      </c>
    </row>
    <row r="18" spans="1:13" ht="16.5" thickBot="1">
      <c r="A18" s="237" t="s">
        <v>10</v>
      </c>
      <c r="B18" s="62" t="s">
        <v>206</v>
      </c>
      <c r="C18" s="49" t="s">
        <v>6</v>
      </c>
      <c r="D18" s="37" t="s">
        <v>1</v>
      </c>
      <c r="E18" s="96" t="s">
        <v>11</v>
      </c>
      <c r="F18" s="37" t="s">
        <v>1</v>
      </c>
      <c r="G18" s="55" t="s">
        <v>7</v>
      </c>
      <c r="H18" s="38"/>
      <c r="I18" s="91"/>
      <c r="J18" s="37" t="s">
        <v>1</v>
      </c>
      <c r="K18" s="49" t="s">
        <v>12</v>
      </c>
      <c r="L18" s="37" t="s">
        <v>1</v>
      </c>
      <c r="M18" s="36" t="s">
        <v>13</v>
      </c>
    </row>
    <row r="19" spans="1:13" ht="13.5" thickBot="1">
      <c r="A19" s="238"/>
      <c r="B19" s="63"/>
      <c r="C19" s="50"/>
      <c r="D19" s="40" t="str">
        <f>IF(C19=0,"fehlt",VLOOKUP(C19,_60m,2))</f>
        <v>fehlt</v>
      </c>
      <c r="E19" s="97"/>
      <c r="F19" s="40" t="str">
        <f>IF(E19=0,"fehlt",VLOOKUP(E19,Ball,2))</f>
        <v>fehlt</v>
      </c>
      <c r="G19" s="56"/>
      <c r="H19" s="46" t="s">
        <v>9</v>
      </c>
      <c r="I19" s="92"/>
      <c r="J19" s="40" t="str">
        <f>IF(G19=0,"fehlt",VLOOKUP(G19*60+ROUNDUP(I19,1),_2000m,2))</f>
        <v>fehlt</v>
      </c>
      <c r="K19" s="50"/>
      <c r="L19" s="41" t="str">
        <f>IF(K19=0,"fehlt",VLOOKUP(K19,Weit,2))</f>
        <v>fehlt</v>
      </c>
      <c r="M19" s="155">
        <f>SUM(L19,J19,F19,D19)</f>
        <v>0</v>
      </c>
    </row>
    <row r="20" spans="1:13" ht="13.5" thickBot="1">
      <c r="A20" s="238"/>
      <c r="B20" s="64"/>
      <c r="C20" s="51"/>
      <c r="D20" s="42" t="str">
        <f>IF(C20=0,"fehlt",VLOOKUP(C20,_60m,2))</f>
        <v>fehlt</v>
      </c>
      <c r="E20" s="98"/>
      <c r="F20" s="42" t="str">
        <f>IF(E20=0,"fehlt",VLOOKUP(E20,Ball,2))</f>
        <v>fehlt</v>
      </c>
      <c r="G20" s="57"/>
      <c r="H20" s="47" t="s">
        <v>9</v>
      </c>
      <c r="I20" s="89"/>
      <c r="J20" s="42" t="str">
        <f>IF(G20=0,"fehlt",VLOOKUP(G20*60+ROUNDUP(I20,1),_2000m,2))</f>
        <v>fehlt</v>
      </c>
      <c r="K20" s="51"/>
      <c r="L20" s="43" t="str">
        <f>IF(K20=0,"fehlt",VLOOKUP(K20,Weit,2))</f>
        <v>fehlt</v>
      </c>
      <c r="M20" s="156">
        <f>SUM(L20,J20,F20,D20)</f>
        <v>0</v>
      </c>
    </row>
    <row r="21" spans="1:13" ht="13.5" thickBot="1">
      <c r="A21" s="238"/>
      <c r="B21" s="64"/>
      <c r="C21" s="51"/>
      <c r="D21" s="42" t="str">
        <f>IF(C21=0,"fehlt",VLOOKUP(C21,_60m,2))</f>
        <v>fehlt</v>
      </c>
      <c r="E21" s="98"/>
      <c r="F21" s="42" t="str">
        <f>IF(E21=0,"fehlt",VLOOKUP(E21,Ball,2))</f>
        <v>fehlt</v>
      </c>
      <c r="G21" s="57"/>
      <c r="H21" s="47" t="s">
        <v>9</v>
      </c>
      <c r="I21" s="89"/>
      <c r="J21" s="42" t="str">
        <f>IF(G21=0,"fehlt",VLOOKUP(G21*60+ROUNDUP(I21,1),_2000m,2))</f>
        <v>fehlt</v>
      </c>
      <c r="K21" s="51"/>
      <c r="L21" s="43" t="str">
        <f>IF(K21=0,"fehlt",VLOOKUP(K21,Weit,2))</f>
        <v>fehlt</v>
      </c>
      <c r="M21" s="156">
        <f>SUM(L21,J21,F21,D21)</f>
        <v>0</v>
      </c>
    </row>
    <row r="22" spans="1:13" ht="13.5" thickBot="1">
      <c r="A22" s="238"/>
      <c r="B22" s="64"/>
      <c r="C22" s="51"/>
      <c r="D22" s="42" t="str">
        <f>IF(C22=0,"fehlt",VLOOKUP(C22,_60m,2))</f>
        <v>fehlt</v>
      </c>
      <c r="E22" s="98"/>
      <c r="F22" s="42" t="str">
        <f>IF(E22=0,"fehlt",VLOOKUP(E22,Ball,2))</f>
        <v>fehlt</v>
      </c>
      <c r="G22" s="57"/>
      <c r="H22" s="47" t="s">
        <v>9</v>
      </c>
      <c r="I22" s="89"/>
      <c r="J22" s="42" t="str">
        <f>IF(G22=0,"fehlt",VLOOKUP(G22*60+ROUNDUP(I22,1),_2000m,2))</f>
        <v>fehlt</v>
      </c>
      <c r="K22" s="51"/>
      <c r="L22" s="43" t="str">
        <f>IF(K22=0,"fehlt",VLOOKUP(K22,Weit,2))</f>
        <v>fehlt</v>
      </c>
      <c r="M22" s="156">
        <f>SUM(L22,J22,F22,D22)</f>
        <v>0</v>
      </c>
    </row>
    <row r="23" spans="1:13" ht="13.5" thickBot="1">
      <c r="A23" s="238"/>
      <c r="B23" s="65"/>
      <c r="C23" s="52"/>
      <c r="D23" s="44" t="str">
        <f>IF(C23=0,"fehlt",VLOOKUP(C23,_60m,2))</f>
        <v>fehlt</v>
      </c>
      <c r="E23" s="99"/>
      <c r="F23" s="44" t="str">
        <f>IF(E23=0,"fehlt",VLOOKUP(E23,Ball,2))</f>
        <v>fehlt</v>
      </c>
      <c r="G23" s="58"/>
      <c r="H23" s="48" t="s">
        <v>9</v>
      </c>
      <c r="I23" s="93"/>
      <c r="J23" s="44" t="str">
        <f>IF(G23=0,"fehlt",VLOOKUP(G23*60+ROUNDUP(I23,1),_2000m,2))</f>
        <v>fehlt</v>
      </c>
      <c r="K23" s="52"/>
      <c r="L23" s="45" t="str">
        <f>IF(K23=0,"fehlt",VLOOKUP(K23,Weit,2))</f>
        <v>fehlt</v>
      </c>
      <c r="M23" s="156">
        <f>SUM(L23,J23,F23,D23)</f>
        <v>0</v>
      </c>
    </row>
    <row r="24" spans="2:13" ht="15.75" thickBot="1">
      <c r="B24" s="66" t="s">
        <v>14</v>
      </c>
      <c r="C24" s="53">
        <f>SUM(C19:C23)</f>
        <v>0</v>
      </c>
      <c r="D24" s="39"/>
      <c r="E24" s="100">
        <f>SUM(E19:E23)</f>
        <v>0</v>
      </c>
      <c r="F24" s="39"/>
      <c r="G24" s="59">
        <f>SUM(G19:G23)</f>
        <v>0</v>
      </c>
      <c r="H24" s="39" t="s">
        <v>9</v>
      </c>
      <c r="I24" s="94">
        <f>SUM(I19:I23)</f>
        <v>0</v>
      </c>
      <c r="J24" s="39"/>
      <c r="K24" s="53">
        <f>SUM(K19:K23)</f>
        <v>0</v>
      </c>
      <c r="L24" s="39"/>
      <c r="M24" s="154">
        <f>SUM(M19:M23)-MIN(M19:M23)</f>
        <v>0</v>
      </c>
    </row>
    <row r="25" ht="12.75">
      <c r="B25" s="61" t="s">
        <v>17</v>
      </c>
    </row>
    <row r="26" spans="1:13" ht="16.5" thickBot="1">
      <c r="A26" s="237" t="s">
        <v>10</v>
      </c>
      <c r="B26" s="62" t="s">
        <v>189</v>
      </c>
      <c r="C26" s="49" t="s">
        <v>6</v>
      </c>
      <c r="D26" s="37" t="s">
        <v>1</v>
      </c>
      <c r="E26" s="96" t="s">
        <v>11</v>
      </c>
      <c r="F26" s="37" t="s">
        <v>1</v>
      </c>
      <c r="G26" s="55" t="s">
        <v>7</v>
      </c>
      <c r="H26" s="38"/>
      <c r="I26" s="91"/>
      <c r="J26" s="37" t="s">
        <v>1</v>
      </c>
      <c r="K26" s="49" t="s">
        <v>12</v>
      </c>
      <c r="L26" s="37" t="s">
        <v>1</v>
      </c>
      <c r="M26" s="36" t="s">
        <v>13</v>
      </c>
    </row>
    <row r="27" spans="1:13" ht="13.5" thickBot="1">
      <c r="A27" s="238">
        <v>85</v>
      </c>
      <c r="B27" s="63" t="s">
        <v>207</v>
      </c>
      <c r="C27" s="50">
        <v>9.74</v>
      </c>
      <c r="D27" s="40">
        <f>IF(C27=0,"fehlt",VLOOKUP(C27,_60m,2))</f>
        <v>613</v>
      </c>
      <c r="E27" s="97">
        <v>38</v>
      </c>
      <c r="F27" s="40">
        <f>IF(E27=0,"fehlt",VLOOKUP(E27,Ball,2))</f>
        <v>611</v>
      </c>
      <c r="G27" s="56"/>
      <c r="H27" s="46" t="s">
        <v>9</v>
      </c>
      <c r="I27" s="92"/>
      <c r="J27" s="40" t="str">
        <f>IF(G27=0,"fehlt",VLOOKUP(G27*60+ROUNDUP(I27,1),_2000m,2))</f>
        <v>fehlt</v>
      </c>
      <c r="K27" s="50">
        <v>3.61</v>
      </c>
      <c r="L27" s="41">
        <f>IF(K27=0,"fehlt",VLOOKUP(K27,Weit,2))</f>
        <v>603</v>
      </c>
      <c r="M27" s="155">
        <f>SUM(L27,J27,F27,D27)</f>
        <v>1827</v>
      </c>
    </row>
    <row r="28" spans="1:13" ht="13.5" thickBot="1">
      <c r="A28" s="238">
        <v>86</v>
      </c>
      <c r="B28" s="64" t="s">
        <v>208</v>
      </c>
      <c r="C28" s="51">
        <v>9.39</v>
      </c>
      <c r="D28" s="42">
        <f>IF(C28=0,"fehlt",VLOOKUP(C28,_60m,2))</f>
        <v>685</v>
      </c>
      <c r="E28" s="98">
        <v>40.5</v>
      </c>
      <c r="F28" s="42">
        <f>IF(E28=0,"fehlt",VLOOKUP(E28,Ball,2))</f>
        <v>647</v>
      </c>
      <c r="G28" s="57"/>
      <c r="H28" s="47" t="s">
        <v>9</v>
      </c>
      <c r="I28" s="89"/>
      <c r="J28" s="42" t="str">
        <f>IF(G28=0,"fehlt",VLOOKUP(G28*60+ROUNDUP(I28,1),_2000m,2))</f>
        <v>fehlt</v>
      </c>
      <c r="K28" s="51">
        <v>3.86</v>
      </c>
      <c r="L28" s="43">
        <f>IF(K28=0,"fehlt",VLOOKUP(K28,Weit,2))</f>
        <v>674</v>
      </c>
      <c r="M28" s="156">
        <f>SUM(L28,J28,F28,D28)</f>
        <v>2006</v>
      </c>
    </row>
    <row r="29" spans="1:13" ht="13.5" thickBot="1">
      <c r="A29" s="238">
        <v>87</v>
      </c>
      <c r="B29" s="64" t="s">
        <v>209</v>
      </c>
      <c r="C29" s="51">
        <v>9.72</v>
      </c>
      <c r="D29" s="42">
        <f>IF(C29=0,"fehlt",VLOOKUP(C29,_60m,2))</f>
        <v>617</v>
      </c>
      <c r="E29" s="98">
        <v>35.5</v>
      </c>
      <c r="F29" s="42">
        <f>IF(E29=0,"fehlt",VLOOKUP(E29,Ball,2))</f>
        <v>574</v>
      </c>
      <c r="G29" s="57"/>
      <c r="H29" s="47" t="s">
        <v>9</v>
      </c>
      <c r="I29" s="89"/>
      <c r="J29" s="42" t="str">
        <f>IF(G29=0,"fehlt",VLOOKUP(G29*60+ROUNDUP(I29,1),_2000m,2))</f>
        <v>fehlt</v>
      </c>
      <c r="K29" s="51">
        <v>3.58</v>
      </c>
      <c r="L29" s="43">
        <f>IF(K29=0,"fehlt",VLOOKUP(K29,Weit,2))</f>
        <v>597</v>
      </c>
      <c r="M29" s="156">
        <f>SUM(L29,J29,F29,D29)</f>
        <v>1788</v>
      </c>
    </row>
    <row r="30" spans="1:13" ht="13.5" thickBot="1">
      <c r="A30" s="238">
        <v>88</v>
      </c>
      <c r="B30" s="64" t="s">
        <v>210</v>
      </c>
      <c r="C30" s="51">
        <v>9.54</v>
      </c>
      <c r="D30" s="42">
        <f>IF(C30=0,"fehlt",VLOOKUP(C30,_60m,2))</f>
        <v>653</v>
      </c>
      <c r="E30" s="98">
        <v>43</v>
      </c>
      <c r="F30" s="42">
        <f>IF(E30=0,"fehlt",VLOOKUP(E30,Ball,2))</f>
        <v>683</v>
      </c>
      <c r="G30" s="57"/>
      <c r="H30" s="47" t="s">
        <v>9</v>
      </c>
      <c r="I30" s="89"/>
      <c r="J30" s="42" t="str">
        <f>IF(G30=0,"fehlt",VLOOKUP(G30*60+ROUNDUP(I30,1),_2000m,2))</f>
        <v>fehlt</v>
      </c>
      <c r="K30" s="51">
        <v>3.79</v>
      </c>
      <c r="L30" s="43">
        <f>IF(K30=0,"fehlt",VLOOKUP(K30,Weit,2))</f>
        <v>654</v>
      </c>
      <c r="M30" s="156">
        <f>SUM(L30,J30,F30,D30)</f>
        <v>1990</v>
      </c>
    </row>
    <row r="31" spans="1:13" ht="13.5" thickBot="1">
      <c r="A31" s="238">
        <v>89</v>
      </c>
      <c r="B31" s="65" t="s">
        <v>211</v>
      </c>
      <c r="C31" s="52">
        <v>10.22</v>
      </c>
      <c r="D31" s="44">
        <f>IF(C31=0,"fehlt",VLOOKUP(C31,_60m,2))</f>
        <v>522</v>
      </c>
      <c r="E31" s="99">
        <v>34</v>
      </c>
      <c r="F31" s="44">
        <f>IF(E31=0,"fehlt",VLOOKUP(E31,Ball,2))</f>
        <v>551</v>
      </c>
      <c r="G31" s="58"/>
      <c r="H31" s="48" t="s">
        <v>9</v>
      </c>
      <c r="I31" s="93"/>
      <c r="J31" s="44" t="str">
        <f>IF(G31=0,"fehlt",VLOOKUP(G31*60+ROUNDUP(I31,1),_2000m,2))</f>
        <v>fehlt</v>
      </c>
      <c r="K31" s="52">
        <v>3.46</v>
      </c>
      <c r="L31" s="45">
        <f>IF(K31=0,"fehlt",VLOOKUP(K31,Weit,2))</f>
        <v>563</v>
      </c>
      <c r="M31" s="156">
        <f>SUM(L31,J31,F31,D31)</f>
        <v>1636</v>
      </c>
    </row>
    <row r="32" spans="2:13" ht="15.75" thickBot="1">
      <c r="B32" s="66" t="s">
        <v>14</v>
      </c>
      <c r="C32" s="53">
        <f>SUM(C27:C31)</f>
        <v>48.61</v>
      </c>
      <c r="D32" s="39"/>
      <c r="E32" s="100">
        <f>SUM(E27:E31)</f>
        <v>191</v>
      </c>
      <c r="F32" s="39"/>
      <c r="G32" s="59">
        <f>SUM(G27:G31)</f>
        <v>0</v>
      </c>
      <c r="H32" s="39" t="s">
        <v>9</v>
      </c>
      <c r="I32" s="94">
        <f>SUM(I27:I31)</f>
        <v>0</v>
      </c>
      <c r="J32" s="39"/>
      <c r="K32" s="53">
        <f>SUM(K27:K31)</f>
        <v>18.3</v>
      </c>
      <c r="L32" s="39"/>
      <c r="M32" s="154">
        <f>SUM(M27:M31)-MIN(M27:M31)</f>
        <v>7611</v>
      </c>
    </row>
    <row r="33" ht="12.75">
      <c r="B33" s="61" t="s">
        <v>18</v>
      </c>
    </row>
    <row r="34" spans="1:13" ht="16.5" thickBot="1">
      <c r="A34" s="237" t="s">
        <v>10</v>
      </c>
      <c r="B34" s="62" t="s">
        <v>212</v>
      </c>
      <c r="C34" s="49" t="s">
        <v>6</v>
      </c>
      <c r="D34" s="37" t="s">
        <v>1</v>
      </c>
      <c r="E34" s="96" t="s">
        <v>11</v>
      </c>
      <c r="F34" s="37" t="s">
        <v>1</v>
      </c>
      <c r="G34" s="55" t="s">
        <v>7</v>
      </c>
      <c r="H34" s="38"/>
      <c r="I34" s="91"/>
      <c r="J34" s="37" t="s">
        <v>1</v>
      </c>
      <c r="K34" s="49" t="s">
        <v>12</v>
      </c>
      <c r="L34" s="37" t="s">
        <v>1</v>
      </c>
      <c r="M34" s="36" t="s">
        <v>13</v>
      </c>
    </row>
    <row r="35" spans="1:13" ht="13.5" thickBot="1">
      <c r="A35" s="238"/>
      <c r="B35" s="63"/>
      <c r="C35" s="50"/>
      <c r="D35" s="40" t="str">
        <f>IF(C35=0,"fehlt",VLOOKUP(C35,_60m,2))</f>
        <v>fehlt</v>
      </c>
      <c r="E35" s="97"/>
      <c r="F35" s="40" t="str">
        <f>IF(E35=0,"fehlt",VLOOKUP(E35,Ball,2))</f>
        <v>fehlt</v>
      </c>
      <c r="G35" s="56"/>
      <c r="H35" s="46" t="s">
        <v>9</v>
      </c>
      <c r="I35" s="92"/>
      <c r="J35" s="40" t="str">
        <f>IF(G35=0,"fehlt",VLOOKUP(G35*60+ROUNDUP(I35,1),_2000m,2))</f>
        <v>fehlt</v>
      </c>
      <c r="K35" s="50"/>
      <c r="L35" s="41" t="str">
        <f>IF(K35=0,"fehlt",VLOOKUP(K35,Weit,2))</f>
        <v>fehlt</v>
      </c>
      <c r="M35" s="155">
        <f>SUM(L35,J35,F35,D35)</f>
        <v>0</v>
      </c>
    </row>
    <row r="36" spans="1:13" ht="13.5" thickBot="1">
      <c r="A36" s="238"/>
      <c r="B36" s="64"/>
      <c r="C36" s="51"/>
      <c r="D36" s="42" t="str">
        <f>IF(C36=0,"fehlt",VLOOKUP(C36,_60m,2))</f>
        <v>fehlt</v>
      </c>
      <c r="E36" s="98"/>
      <c r="F36" s="42" t="str">
        <f>IF(E36=0,"fehlt",VLOOKUP(E36,Ball,2))</f>
        <v>fehlt</v>
      </c>
      <c r="G36" s="57"/>
      <c r="H36" s="47" t="s">
        <v>9</v>
      </c>
      <c r="I36" s="89"/>
      <c r="J36" s="42" t="str">
        <f>IF(G36=0,"fehlt",VLOOKUP(G36*60+ROUNDUP(I36,1),_2000m,2))</f>
        <v>fehlt</v>
      </c>
      <c r="K36" s="51"/>
      <c r="L36" s="43" t="str">
        <f>IF(K36=0,"fehlt",VLOOKUP(K36,Weit,2))</f>
        <v>fehlt</v>
      </c>
      <c r="M36" s="156">
        <f>SUM(L36,J36,F36,D36)</f>
        <v>0</v>
      </c>
    </row>
    <row r="37" spans="1:13" ht="13.5" thickBot="1">
      <c r="A37" s="238"/>
      <c r="B37" s="64"/>
      <c r="C37" s="51"/>
      <c r="D37" s="42" t="str">
        <f>IF(C37=0,"fehlt",VLOOKUP(C37,_60m,2))</f>
        <v>fehlt</v>
      </c>
      <c r="E37" s="98"/>
      <c r="F37" s="42" t="str">
        <f>IF(E37=0,"fehlt",VLOOKUP(E37,Ball,2))</f>
        <v>fehlt</v>
      </c>
      <c r="G37" s="57"/>
      <c r="H37" s="47" t="s">
        <v>9</v>
      </c>
      <c r="I37" s="89"/>
      <c r="J37" s="42" t="str">
        <f>IF(G37=0,"fehlt",VLOOKUP(G37*60+ROUNDUP(I37,1),_2000m,2))</f>
        <v>fehlt</v>
      </c>
      <c r="K37" s="51"/>
      <c r="L37" s="43" t="str">
        <f>IF(K37=0,"fehlt",VLOOKUP(K37,Weit,2))</f>
        <v>fehlt</v>
      </c>
      <c r="M37" s="156">
        <f>SUM(L37,J37,F37,D37)</f>
        <v>0</v>
      </c>
    </row>
    <row r="38" spans="1:13" ht="13.5" thickBot="1">
      <c r="A38" s="238"/>
      <c r="B38" s="64"/>
      <c r="C38" s="51"/>
      <c r="D38" s="42" t="str">
        <f>IF(C38=0,"fehlt",VLOOKUP(C38,_60m,2))</f>
        <v>fehlt</v>
      </c>
      <c r="E38" s="98"/>
      <c r="F38" s="42" t="str">
        <f>IF(E38=0,"fehlt",VLOOKUP(E38,Ball,2))</f>
        <v>fehlt</v>
      </c>
      <c r="G38" s="57"/>
      <c r="H38" s="47" t="s">
        <v>9</v>
      </c>
      <c r="I38" s="89"/>
      <c r="J38" s="42" t="str">
        <f>IF(G38=0,"fehlt",VLOOKUP(G38*60+ROUNDUP(I38,1),_2000m,2))</f>
        <v>fehlt</v>
      </c>
      <c r="K38" s="51"/>
      <c r="L38" s="43" t="str">
        <f>IF(K38=0,"fehlt",VLOOKUP(K38,Weit,2))</f>
        <v>fehlt</v>
      </c>
      <c r="M38" s="156">
        <f>SUM(L38,J38,F38,D38)</f>
        <v>0</v>
      </c>
    </row>
    <row r="39" spans="1:13" ht="13.5" thickBot="1">
      <c r="A39" s="238"/>
      <c r="B39" s="65"/>
      <c r="C39" s="52"/>
      <c r="D39" s="44" t="str">
        <f>IF(C39=0,"fehlt",VLOOKUP(C39,_60m,2))</f>
        <v>fehlt</v>
      </c>
      <c r="E39" s="99"/>
      <c r="F39" s="44" t="str">
        <f>IF(E39=0,"fehlt",VLOOKUP(E39,Ball,2))</f>
        <v>fehlt</v>
      </c>
      <c r="G39" s="58"/>
      <c r="H39" s="48" t="s">
        <v>9</v>
      </c>
      <c r="I39" s="93"/>
      <c r="J39" s="44" t="str">
        <f>IF(G39=0,"fehlt",VLOOKUP(G39*60+ROUNDUP(I39,1),_2000m,2))</f>
        <v>fehlt</v>
      </c>
      <c r="K39" s="52"/>
      <c r="L39" s="45" t="str">
        <f>IF(K39=0,"fehlt",VLOOKUP(K39,Weit,2))</f>
        <v>fehlt</v>
      </c>
      <c r="M39" s="156">
        <f>SUM(L39,J39,F39,D39)</f>
        <v>0</v>
      </c>
    </row>
    <row r="40" spans="2:13" ht="15.75" thickBot="1">
      <c r="B40" s="66" t="s">
        <v>14</v>
      </c>
      <c r="C40" s="53">
        <f>SUM(C35:C39)</f>
        <v>0</v>
      </c>
      <c r="D40" s="39"/>
      <c r="E40" s="100">
        <f>SUM(E35:E39)</f>
        <v>0</v>
      </c>
      <c r="F40" s="39"/>
      <c r="G40" s="59">
        <f>SUM(G35:G39)</f>
        <v>0</v>
      </c>
      <c r="H40" s="39" t="s">
        <v>9</v>
      </c>
      <c r="I40" s="94">
        <f>SUM(I35:I39)</f>
        <v>0</v>
      </c>
      <c r="J40" s="39"/>
      <c r="K40" s="53">
        <f>SUM(K35:K39)</f>
        <v>0</v>
      </c>
      <c r="L40" s="39"/>
      <c r="M40" s="154">
        <f>SUM(M35:M39)-MIN(M35:M39)</f>
        <v>0</v>
      </c>
    </row>
    <row r="41" ht="12.75">
      <c r="B41" s="61" t="s">
        <v>19</v>
      </c>
    </row>
    <row r="42" spans="1:13" ht="16.5" thickBot="1">
      <c r="A42" s="237" t="s">
        <v>10</v>
      </c>
      <c r="B42" s="62" t="s">
        <v>190</v>
      </c>
      <c r="C42" s="49" t="s">
        <v>6</v>
      </c>
      <c r="D42" s="37" t="s">
        <v>1</v>
      </c>
      <c r="E42" s="96" t="s">
        <v>11</v>
      </c>
      <c r="F42" s="37" t="s">
        <v>1</v>
      </c>
      <c r="G42" s="55" t="s">
        <v>7</v>
      </c>
      <c r="H42" s="38"/>
      <c r="I42" s="91"/>
      <c r="J42" s="37" t="s">
        <v>1</v>
      </c>
      <c r="K42" s="49" t="s">
        <v>12</v>
      </c>
      <c r="L42" s="37" t="s">
        <v>1</v>
      </c>
      <c r="M42" s="36" t="s">
        <v>13</v>
      </c>
    </row>
    <row r="43" spans="1:13" ht="13.5" thickBot="1">
      <c r="A43" s="238">
        <v>120</v>
      </c>
      <c r="B43" s="63" t="s">
        <v>213</v>
      </c>
      <c r="C43" s="50">
        <v>10</v>
      </c>
      <c r="D43" s="40">
        <f>IF(C43=0,"fehlt",VLOOKUP(C43,_60m,2))</f>
        <v>563</v>
      </c>
      <c r="E43" s="97">
        <v>27.5</v>
      </c>
      <c r="F43" s="40">
        <f>IF(E43=0,"fehlt",VLOOKUP(E43,Ball,2))</f>
        <v>444</v>
      </c>
      <c r="G43" s="56"/>
      <c r="H43" s="46" t="s">
        <v>9</v>
      </c>
      <c r="I43" s="92"/>
      <c r="J43" s="40" t="str">
        <f>IF(G43=0,"fehlt",VLOOKUP(G43*60+ROUNDUP(I43,1),_2000m,2))</f>
        <v>fehlt</v>
      </c>
      <c r="K43" s="50">
        <v>3.6</v>
      </c>
      <c r="L43" s="41">
        <f>IF(K43=0,"fehlt",VLOOKUP(K43,Weit,2))</f>
        <v>601</v>
      </c>
      <c r="M43" s="155">
        <f>SUM(L43,J43,F43,D43)</f>
        <v>1608</v>
      </c>
    </row>
    <row r="44" spans="1:13" ht="13.5" thickBot="1">
      <c r="A44" s="238">
        <v>121</v>
      </c>
      <c r="B44" s="64" t="s">
        <v>214</v>
      </c>
      <c r="C44" s="51">
        <v>9.64</v>
      </c>
      <c r="D44" s="42">
        <f>IF(C44=0,"fehlt",VLOOKUP(C44,_60m,2))</f>
        <v>633</v>
      </c>
      <c r="E44" s="98">
        <v>34</v>
      </c>
      <c r="F44" s="42">
        <f>IF(E44=0,"fehlt",VLOOKUP(E44,Ball,2))</f>
        <v>551</v>
      </c>
      <c r="G44" s="57"/>
      <c r="H44" s="47" t="s">
        <v>9</v>
      </c>
      <c r="I44" s="89"/>
      <c r="J44" s="42" t="str">
        <f>IF(G44=0,"fehlt",VLOOKUP(G44*60+ROUNDUP(I44,1),_2000m,2))</f>
        <v>fehlt</v>
      </c>
      <c r="K44" s="51">
        <v>3.56</v>
      </c>
      <c r="L44" s="43">
        <f>IF(K44=0,"fehlt",VLOOKUP(K44,Weit,2))</f>
        <v>592</v>
      </c>
      <c r="M44" s="156">
        <f>SUM(L44,J44,F44,D44)</f>
        <v>1776</v>
      </c>
    </row>
    <row r="45" spans="1:13" ht="13.5" thickBot="1">
      <c r="A45" s="238">
        <v>122</v>
      </c>
      <c r="B45" s="64" t="s">
        <v>215</v>
      </c>
      <c r="C45" s="51">
        <v>9.98</v>
      </c>
      <c r="D45" s="42">
        <f>IF(C45=0,"fehlt",VLOOKUP(C45,_60m,2))</f>
        <v>567</v>
      </c>
      <c r="E45" s="98">
        <v>27</v>
      </c>
      <c r="F45" s="42">
        <f>IF(E45=0,"fehlt",VLOOKUP(E45,Ball,2))</f>
        <v>435</v>
      </c>
      <c r="G45" s="57"/>
      <c r="H45" s="47" t="s">
        <v>9</v>
      </c>
      <c r="I45" s="89"/>
      <c r="J45" s="42" t="str">
        <f>IF(G45=0,"fehlt",VLOOKUP(G45*60+ROUNDUP(I45,1),_2000m,2))</f>
        <v>fehlt</v>
      </c>
      <c r="K45" s="51">
        <v>3.28</v>
      </c>
      <c r="L45" s="43">
        <f>IF(K45=0,"fehlt",VLOOKUP(K45,Weit,2))</f>
        <v>509</v>
      </c>
      <c r="M45" s="156">
        <f>SUM(L45,J45,F45,D45)</f>
        <v>1511</v>
      </c>
    </row>
    <row r="46" spans="1:13" ht="13.5" thickBot="1">
      <c r="A46" s="238">
        <v>123</v>
      </c>
      <c r="B46" s="64" t="s">
        <v>253</v>
      </c>
      <c r="C46" s="51">
        <v>10.73</v>
      </c>
      <c r="D46" s="42">
        <f>IF(C46=0,"fehlt",VLOOKUP(C46,_60m,2))</f>
        <v>433</v>
      </c>
      <c r="E46" s="98">
        <v>30</v>
      </c>
      <c r="F46" s="42">
        <f>IF(E46=0,"fehlt",VLOOKUP(E46,Ball,2))</f>
        <v>486</v>
      </c>
      <c r="G46" s="57"/>
      <c r="H46" s="47" t="s">
        <v>9</v>
      </c>
      <c r="I46" s="89"/>
      <c r="J46" s="42" t="str">
        <f>IF(G46=0,"fehlt",VLOOKUP(G46*60+ROUNDUP(I46,1),_2000m,2))</f>
        <v>fehlt</v>
      </c>
      <c r="K46" s="51">
        <v>3.26</v>
      </c>
      <c r="L46" s="43">
        <f>IF(K46=0,"fehlt",VLOOKUP(K46,Weit,2))</f>
        <v>503</v>
      </c>
      <c r="M46" s="156">
        <f>SUM(L46,J46,F46,D46)</f>
        <v>1422</v>
      </c>
    </row>
    <row r="47" spans="1:13" ht="13.5" thickBot="1">
      <c r="A47" s="238">
        <v>124</v>
      </c>
      <c r="B47" s="65" t="s">
        <v>216</v>
      </c>
      <c r="C47" s="52">
        <v>10.5</v>
      </c>
      <c r="D47" s="44">
        <f>IF(C47=0,"fehlt",VLOOKUP(C47,_60m,2))</f>
        <v>472</v>
      </c>
      <c r="E47" s="99">
        <v>33</v>
      </c>
      <c r="F47" s="44">
        <f>IF(E47=0,"fehlt",VLOOKUP(E47,Ball,2))</f>
        <v>535</v>
      </c>
      <c r="G47" s="58"/>
      <c r="H47" s="48" t="s">
        <v>9</v>
      </c>
      <c r="I47" s="93"/>
      <c r="J47" s="44" t="str">
        <f>IF(G47=0,"fehlt",VLOOKUP(G47*60+ROUNDUP(I47,1),_2000m,2))</f>
        <v>fehlt</v>
      </c>
      <c r="K47" s="52">
        <v>3.28</v>
      </c>
      <c r="L47" s="45">
        <f>IF(K47=0,"fehlt",VLOOKUP(K47,Weit,2))</f>
        <v>509</v>
      </c>
      <c r="M47" s="156">
        <f>SUM(L47,J47,F47,D47)</f>
        <v>1516</v>
      </c>
    </row>
    <row r="48" spans="2:13" ht="15.75" thickBot="1">
      <c r="B48" s="66" t="s">
        <v>14</v>
      </c>
      <c r="C48" s="53">
        <f>SUM(C43:C47)</f>
        <v>50.85</v>
      </c>
      <c r="D48" s="39"/>
      <c r="E48" s="100">
        <f>SUM(E43:E47)</f>
        <v>151.5</v>
      </c>
      <c r="F48" s="39"/>
      <c r="G48" s="59">
        <f>SUM(G43:G47)</f>
        <v>0</v>
      </c>
      <c r="H48" s="39" t="s">
        <v>9</v>
      </c>
      <c r="I48" s="94">
        <f>SUM(I43:I47)</f>
        <v>0</v>
      </c>
      <c r="J48" s="39"/>
      <c r="K48" s="53">
        <f>SUM(K43:K47)</f>
        <v>16.98</v>
      </c>
      <c r="L48" s="39"/>
      <c r="M48" s="154">
        <f>SUM(M43:M47)-MIN(M43:M47)</f>
        <v>6411</v>
      </c>
    </row>
    <row r="49" ht="12.75">
      <c r="B49" s="61" t="s">
        <v>20</v>
      </c>
    </row>
    <row r="50" spans="1:13" ht="16.5" thickBot="1">
      <c r="A50" s="237" t="s">
        <v>10</v>
      </c>
      <c r="B50" s="62" t="s">
        <v>217</v>
      </c>
      <c r="C50" s="49" t="s">
        <v>6</v>
      </c>
      <c r="D50" s="37" t="s">
        <v>1</v>
      </c>
      <c r="E50" s="96" t="s">
        <v>11</v>
      </c>
      <c r="F50" s="37" t="s">
        <v>1</v>
      </c>
      <c r="G50" s="55" t="s">
        <v>7</v>
      </c>
      <c r="H50" s="38"/>
      <c r="I50" s="91"/>
      <c r="J50" s="37" t="s">
        <v>1</v>
      </c>
      <c r="K50" s="49" t="s">
        <v>12</v>
      </c>
      <c r="L50" s="37" t="s">
        <v>1</v>
      </c>
      <c r="M50" s="36" t="s">
        <v>13</v>
      </c>
    </row>
    <row r="51" spans="1:13" ht="13.5" thickBot="1">
      <c r="A51" s="238">
        <v>147</v>
      </c>
      <c r="B51" s="63" t="s">
        <v>218</v>
      </c>
      <c r="C51" s="50">
        <v>9.3</v>
      </c>
      <c r="D51" s="40">
        <f>IF(C51=0,"fehlt",VLOOKUP(C51,_60m,2))</f>
        <v>704</v>
      </c>
      <c r="E51" s="97">
        <v>39.5</v>
      </c>
      <c r="F51" s="40">
        <f>IF(E51=0,"fehlt",VLOOKUP(E51,Ball,2))</f>
        <v>633</v>
      </c>
      <c r="G51" s="56"/>
      <c r="H51" s="46" t="s">
        <v>9</v>
      </c>
      <c r="I51" s="92"/>
      <c r="J51" s="40" t="str">
        <f>IF(G51=0,"fehlt",VLOOKUP(G51*60+ROUNDUP(I51,1),_2000m,2))</f>
        <v>fehlt</v>
      </c>
      <c r="K51" s="50">
        <v>3.87</v>
      </c>
      <c r="L51" s="41">
        <f>IF(K51=0,"fehlt",VLOOKUP(K51,Weit,2))</f>
        <v>677</v>
      </c>
      <c r="M51" s="155">
        <f>SUM(L51,J51,F51,D51)</f>
        <v>2014</v>
      </c>
    </row>
    <row r="52" spans="1:13" ht="13.5" thickBot="1">
      <c r="A52" s="238">
        <v>148</v>
      </c>
      <c r="B52" s="64" t="s">
        <v>219</v>
      </c>
      <c r="C52" s="51">
        <v>9.52</v>
      </c>
      <c r="D52" s="42">
        <f>IF(C52=0,"fehlt",VLOOKUP(C52,_60m,2))</f>
        <v>657</v>
      </c>
      <c r="E52" s="98">
        <v>43</v>
      </c>
      <c r="F52" s="42">
        <f>IF(E52=0,"fehlt",VLOOKUP(E52,Ball,2))</f>
        <v>683</v>
      </c>
      <c r="G52" s="57"/>
      <c r="H52" s="47" t="s">
        <v>9</v>
      </c>
      <c r="I52" s="89"/>
      <c r="J52" s="42" t="str">
        <f>IF(G52=0,"fehlt",VLOOKUP(G52*60+ROUNDUP(I52,1),_2000m,2))</f>
        <v>fehlt</v>
      </c>
      <c r="K52" s="51">
        <v>3.41</v>
      </c>
      <c r="L52" s="43">
        <f>IF(K52=0,"fehlt",VLOOKUP(K52,Weit,2))</f>
        <v>548</v>
      </c>
      <c r="M52" s="156">
        <f>SUM(L52,J52,F52,D52)</f>
        <v>1888</v>
      </c>
    </row>
    <row r="53" spans="1:13" ht="13.5" thickBot="1">
      <c r="A53" s="238">
        <v>149</v>
      </c>
      <c r="B53" s="64" t="s">
        <v>220</v>
      </c>
      <c r="C53" s="51">
        <v>9.78</v>
      </c>
      <c r="D53" s="42">
        <f>IF(C53=0,"fehlt",VLOOKUP(C53,_60m,2))</f>
        <v>605</v>
      </c>
      <c r="E53" s="98">
        <v>43.5</v>
      </c>
      <c r="F53" s="42">
        <f>IF(E53=0,"fehlt",VLOOKUP(E53,Ball,2))</f>
        <v>690</v>
      </c>
      <c r="G53" s="57"/>
      <c r="H53" s="47" t="s">
        <v>9</v>
      </c>
      <c r="I53" s="89"/>
      <c r="J53" s="42" t="str">
        <f>IF(G53=0,"fehlt",VLOOKUP(G53*60+ROUNDUP(I53,1),_2000m,2))</f>
        <v>fehlt</v>
      </c>
      <c r="K53" s="51">
        <v>3.3</v>
      </c>
      <c r="L53" s="43">
        <f>IF(K53=0,"fehlt",VLOOKUP(K53,Weit,2))</f>
        <v>515</v>
      </c>
      <c r="M53" s="156">
        <f>SUM(L53,J53,F53,D53)</f>
        <v>1810</v>
      </c>
    </row>
    <row r="54" spans="1:13" ht="13.5" thickBot="1">
      <c r="A54" s="238">
        <v>150</v>
      </c>
      <c r="B54" s="64" t="s">
        <v>221</v>
      </c>
      <c r="C54" s="51">
        <v>9.36</v>
      </c>
      <c r="D54" s="42">
        <f>IF(C54=0,"fehlt",VLOOKUP(C54,_60m,2))</f>
        <v>691</v>
      </c>
      <c r="E54" s="98">
        <v>36</v>
      </c>
      <c r="F54" s="42">
        <f>IF(E54=0,"fehlt",VLOOKUP(E54,Ball,2))</f>
        <v>581</v>
      </c>
      <c r="G54" s="57"/>
      <c r="H54" s="47" t="s">
        <v>9</v>
      </c>
      <c r="I54" s="89"/>
      <c r="J54" s="42" t="str">
        <f>IF(G54=0,"fehlt",VLOOKUP(G54*60+ROUNDUP(I54,1),_2000m,2))</f>
        <v>fehlt</v>
      </c>
      <c r="K54" s="51">
        <v>3.85</v>
      </c>
      <c r="L54" s="43">
        <f>IF(K54=0,"fehlt",VLOOKUP(K54,Weit,2))</f>
        <v>671</v>
      </c>
      <c r="M54" s="156">
        <f>SUM(L54,J54,F54,D54)</f>
        <v>1943</v>
      </c>
    </row>
    <row r="55" spans="1:13" ht="13.5" thickBot="1">
      <c r="A55" s="238">
        <v>151</v>
      </c>
      <c r="B55" s="65" t="s">
        <v>222</v>
      </c>
      <c r="C55" s="52">
        <v>9.36</v>
      </c>
      <c r="D55" s="44">
        <f>IF(C55=0,"fehlt",VLOOKUP(C55,_60m,2))</f>
        <v>691</v>
      </c>
      <c r="E55" s="99">
        <v>34</v>
      </c>
      <c r="F55" s="44">
        <f>IF(E55=0,"fehlt",VLOOKUP(E55,Ball,2))</f>
        <v>551</v>
      </c>
      <c r="G55" s="58"/>
      <c r="H55" s="48" t="s">
        <v>9</v>
      </c>
      <c r="I55" s="93"/>
      <c r="J55" s="44" t="str">
        <f>IF(G55=0,"fehlt",VLOOKUP(G55*60+ROUNDUP(I55,1),_2000m,2))</f>
        <v>fehlt</v>
      </c>
      <c r="K55" s="52">
        <v>3.95</v>
      </c>
      <c r="L55" s="45">
        <f>IF(K55=0,"fehlt",VLOOKUP(K55,Weit,2))</f>
        <v>699</v>
      </c>
      <c r="M55" s="156">
        <f>SUM(L55,J55,F55,D55)</f>
        <v>1941</v>
      </c>
    </row>
    <row r="56" spans="2:13" ht="15.75" thickBot="1">
      <c r="B56" s="66" t="s">
        <v>14</v>
      </c>
      <c r="C56" s="53">
        <f>SUM(C51:C55)</f>
        <v>47.32</v>
      </c>
      <c r="D56" s="39"/>
      <c r="E56" s="100">
        <f>SUM(E51:E55)</f>
        <v>196</v>
      </c>
      <c r="F56" s="39"/>
      <c r="G56" s="59">
        <f>SUM(G51:G55)</f>
        <v>0</v>
      </c>
      <c r="H56" s="39" t="s">
        <v>9</v>
      </c>
      <c r="I56" s="94">
        <f>SUM(I51:I55)</f>
        <v>0</v>
      </c>
      <c r="J56" s="39"/>
      <c r="K56" s="53">
        <f>SUM(K51:K55)</f>
        <v>18.38</v>
      </c>
      <c r="L56" s="39"/>
      <c r="M56" s="154">
        <f>SUM(M51:M55)-MIN(M51:M55)</f>
        <v>7786</v>
      </c>
    </row>
    <row r="57" ht="12.75">
      <c r="B57" s="61" t="s">
        <v>21</v>
      </c>
    </row>
    <row r="58" spans="1:13" ht="16.5" thickBot="1">
      <c r="A58" s="237" t="s">
        <v>10</v>
      </c>
      <c r="B58" s="62" t="s">
        <v>191</v>
      </c>
      <c r="C58" s="49" t="s">
        <v>6</v>
      </c>
      <c r="D58" s="37" t="s">
        <v>1</v>
      </c>
      <c r="E58" s="96" t="s">
        <v>11</v>
      </c>
      <c r="F58" s="37" t="s">
        <v>1</v>
      </c>
      <c r="G58" s="55" t="s">
        <v>7</v>
      </c>
      <c r="H58" s="38"/>
      <c r="I58" s="91"/>
      <c r="J58" s="37" t="s">
        <v>1</v>
      </c>
      <c r="K58" s="49" t="s">
        <v>12</v>
      </c>
      <c r="L58" s="37" t="s">
        <v>1</v>
      </c>
      <c r="M58" s="36" t="s">
        <v>13</v>
      </c>
    </row>
    <row r="59" spans="1:13" ht="13.5" thickBot="1">
      <c r="A59" s="238">
        <v>179</v>
      </c>
      <c r="B59" s="63" t="s">
        <v>223</v>
      </c>
      <c r="C59" s="50">
        <v>10.17</v>
      </c>
      <c r="D59" s="40">
        <f>IF(C59=0,"fehlt",VLOOKUP(C59,_60m,2))</f>
        <v>532</v>
      </c>
      <c r="E59" s="97">
        <v>40.5</v>
      </c>
      <c r="F59" s="40">
        <f>IF(E59=0,"fehlt",VLOOKUP(E59,Ball,2))</f>
        <v>647</v>
      </c>
      <c r="G59" s="56"/>
      <c r="H59" s="46" t="s">
        <v>9</v>
      </c>
      <c r="I59" s="92"/>
      <c r="J59" s="40" t="str">
        <f>IF(G59=0,"fehlt",VLOOKUP(G59*60+ROUNDUP(I59,1),_2000m,2))</f>
        <v>fehlt</v>
      </c>
      <c r="K59" s="50">
        <v>2.92</v>
      </c>
      <c r="L59" s="41" t="str">
        <f>IF(K59=0,"fehlt",VLOOKUP(K59,Weit,2))</f>
        <v>Hand</v>
      </c>
      <c r="M59" s="155">
        <f>SUM(L59,J59,F59,D59)</f>
        <v>1179</v>
      </c>
    </row>
    <row r="60" spans="1:13" ht="13.5" thickBot="1">
      <c r="A60" s="238">
        <v>180</v>
      </c>
      <c r="B60" s="64" t="s">
        <v>224</v>
      </c>
      <c r="C60" s="51">
        <v>9.88</v>
      </c>
      <c r="D60" s="42">
        <f>IF(C60=0,"fehlt",VLOOKUP(C60,_60m,2))</f>
        <v>586</v>
      </c>
      <c r="E60" s="98">
        <v>23.5</v>
      </c>
      <c r="F60" s="42">
        <f>IF(E60=0,"fehlt",VLOOKUP(E60,Ball,2))</f>
        <v>372</v>
      </c>
      <c r="G60" s="57"/>
      <c r="H60" s="47" t="s">
        <v>9</v>
      </c>
      <c r="I60" s="89"/>
      <c r="J60" s="42" t="str">
        <f>IF(G60=0,"fehlt",VLOOKUP(G60*60+ROUNDUP(I60,1),_2000m,2))</f>
        <v>fehlt</v>
      </c>
      <c r="K60" s="51">
        <v>3.3</v>
      </c>
      <c r="L60" s="43">
        <f>IF(K60=0,"fehlt",VLOOKUP(K60,Weit,2))</f>
        <v>515</v>
      </c>
      <c r="M60" s="156">
        <f>SUM(L60,J60,F60,D60)</f>
        <v>1473</v>
      </c>
    </row>
    <row r="61" spans="1:13" ht="13.5" thickBot="1">
      <c r="A61" s="238">
        <v>181</v>
      </c>
      <c r="B61" s="64" t="s">
        <v>225</v>
      </c>
      <c r="C61" s="51">
        <v>9.86</v>
      </c>
      <c r="D61" s="42">
        <f>IF(C61=0,"fehlt",VLOOKUP(C61,_60m,2))</f>
        <v>590</v>
      </c>
      <c r="E61" s="98">
        <v>26.5</v>
      </c>
      <c r="F61" s="42">
        <f>IF(E61=0,"fehlt",VLOOKUP(E61,Ball,2))</f>
        <v>426</v>
      </c>
      <c r="G61" s="57"/>
      <c r="H61" s="47" t="s">
        <v>9</v>
      </c>
      <c r="I61" s="89"/>
      <c r="J61" s="42" t="str">
        <f>IF(G61=0,"fehlt",VLOOKUP(G61*60+ROUNDUP(I61,1),_2000m,2))</f>
        <v>fehlt</v>
      </c>
      <c r="K61" s="51">
        <v>3.23</v>
      </c>
      <c r="L61" s="43">
        <f>IF(K61=0,"fehlt",VLOOKUP(K61,Weit,2))</f>
        <v>494</v>
      </c>
      <c r="M61" s="156">
        <f>SUM(L61,J61,F61,D61)</f>
        <v>1510</v>
      </c>
    </row>
    <row r="62" spans="1:13" ht="13.5" thickBot="1">
      <c r="A62" s="238">
        <v>182</v>
      </c>
      <c r="B62" s="64" t="s">
        <v>226</v>
      </c>
      <c r="C62" s="51">
        <v>10.06</v>
      </c>
      <c r="D62" s="42">
        <f>IF(C62=0,"fehlt",VLOOKUP(C62,_60m,2))</f>
        <v>552</v>
      </c>
      <c r="E62" s="98">
        <v>33.5</v>
      </c>
      <c r="F62" s="42">
        <f>IF(E62=0,"fehlt",VLOOKUP(E62,Ball,2))</f>
        <v>543</v>
      </c>
      <c r="G62" s="57"/>
      <c r="H62" s="47" t="s">
        <v>9</v>
      </c>
      <c r="I62" s="89"/>
      <c r="J62" s="42" t="str">
        <f>IF(G62=0,"fehlt",VLOOKUP(G62*60+ROUNDUP(I62,1),_2000m,2))</f>
        <v>fehlt</v>
      </c>
      <c r="K62" s="51">
        <v>3.56</v>
      </c>
      <c r="L62" s="43">
        <f>IF(K62=0,"fehlt",VLOOKUP(K62,Weit,2))</f>
        <v>592</v>
      </c>
      <c r="M62" s="156">
        <f>SUM(L62,J62,F62,D62)</f>
        <v>1687</v>
      </c>
    </row>
    <row r="63" spans="1:13" ht="13.5" thickBot="1">
      <c r="A63" s="238">
        <v>183</v>
      </c>
      <c r="B63" s="65" t="s">
        <v>227</v>
      </c>
      <c r="C63" s="52">
        <v>9.54</v>
      </c>
      <c r="D63" s="44">
        <f>IF(C63=0,"fehlt",VLOOKUP(C63,_60m,2))</f>
        <v>653</v>
      </c>
      <c r="E63" s="99">
        <v>24.5</v>
      </c>
      <c r="F63" s="44">
        <f>IF(E63=0,"fehlt",VLOOKUP(E63,Ball,2))</f>
        <v>390</v>
      </c>
      <c r="G63" s="58"/>
      <c r="H63" s="48" t="s">
        <v>9</v>
      </c>
      <c r="I63" s="93"/>
      <c r="J63" s="44" t="str">
        <f>IF(G63=0,"fehlt",VLOOKUP(G63*60+ROUNDUP(I63,1),_2000m,2))</f>
        <v>fehlt</v>
      </c>
      <c r="K63" s="52">
        <v>4.24</v>
      </c>
      <c r="L63" s="45">
        <f>IF(K63=0,"fehlt",VLOOKUP(K63,Weit,2))</f>
        <v>778</v>
      </c>
      <c r="M63" s="156">
        <f>SUM(L63,J63,F63,D63)</f>
        <v>1821</v>
      </c>
    </row>
    <row r="64" spans="2:13" ht="15.75" thickBot="1">
      <c r="B64" s="66" t="s">
        <v>14</v>
      </c>
      <c r="C64" s="53">
        <f>SUM(C59:C63)</f>
        <v>49.51</v>
      </c>
      <c r="D64" s="39"/>
      <c r="E64" s="100">
        <f>SUM(E59:E63)</f>
        <v>148.5</v>
      </c>
      <c r="F64" s="39"/>
      <c r="G64" s="59">
        <f>SUM(G59:G63)</f>
        <v>0</v>
      </c>
      <c r="H64" s="39" t="s">
        <v>9</v>
      </c>
      <c r="I64" s="94">
        <f>SUM(I59:I63)</f>
        <v>0</v>
      </c>
      <c r="J64" s="39"/>
      <c r="K64" s="53">
        <f>SUM(K59:K63)</f>
        <v>17.25</v>
      </c>
      <c r="L64" s="39"/>
      <c r="M64" s="154">
        <f>SUM(M59:M63)-MIN(M59:M63)</f>
        <v>6491</v>
      </c>
    </row>
    <row r="65" ht="12.75">
      <c r="B65" s="61" t="s">
        <v>22</v>
      </c>
    </row>
    <row r="66" spans="1:13" ht="16.5" thickBot="1">
      <c r="A66" s="237" t="s">
        <v>10</v>
      </c>
      <c r="B66" s="62" t="s">
        <v>192</v>
      </c>
      <c r="C66" s="49" t="s">
        <v>6</v>
      </c>
      <c r="D66" s="37" t="s">
        <v>1</v>
      </c>
      <c r="E66" s="96" t="s">
        <v>11</v>
      </c>
      <c r="F66" s="37" t="s">
        <v>1</v>
      </c>
      <c r="G66" s="55" t="s">
        <v>7</v>
      </c>
      <c r="H66" s="38"/>
      <c r="I66" s="91"/>
      <c r="J66" s="37" t="s">
        <v>1</v>
      </c>
      <c r="K66" s="49" t="s">
        <v>12</v>
      </c>
      <c r="L66" s="37" t="s">
        <v>1</v>
      </c>
      <c r="M66" s="36" t="s">
        <v>13</v>
      </c>
    </row>
    <row r="67" spans="1:13" ht="13.5" thickBot="1">
      <c r="A67" s="238">
        <v>211</v>
      </c>
      <c r="B67" s="63" t="s">
        <v>254</v>
      </c>
      <c r="C67" s="50">
        <v>10.64</v>
      </c>
      <c r="D67" s="40">
        <f>IF(C67=0,"fehlt",VLOOKUP(C67,_60m,2))</f>
        <v>448</v>
      </c>
      <c r="E67" s="97">
        <v>28</v>
      </c>
      <c r="F67" s="40">
        <f>IF(E67=0,"fehlt",VLOOKUP(E67,Ball,2))</f>
        <v>453</v>
      </c>
      <c r="G67" s="56"/>
      <c r="H67" s="46" t="s">
        <v>9</v>
      </c>
      <c r="I67" s="92"/>
      <c r="J67" s="40" t="str">
        <f>IF(G67=0,"fehlt",VLOOKUP(G67*60+ROUNDUP(I67,1),_2000m,2))</f>
        <v>fehlt</v>
      </c>
      <c r="K67" s="50">
        <v>3.44</v>
      </c>
      <c r="L67" s="41">
        <f>IF(K67=0,"fehlt",VLOOKUP(K67,Weit,2))</f>
        <v>557</v>
      </c>
      <c r="M67" s="155">
        <f>SUM(L67,J67,F67,D67)</f>
        <v>1458</v>
      </c>
    </row>
    <row r="68" spans="1:13" ht="13.5" thickBot="1">
      <c r="A68" s="238">
        <v>212</v>
      </c>
      <c r="B68" s="64" t="s">
        <v>228</v>
      </c>
      <c r="C68" s="51">
        <v>10.06</v>
      </c>
      <c r="D68" s="42">
        <f>IF(C68=0,"fehlt",VLOOKUP(C68,_60m,2))</f>
        <v>552</v>
      </c>
      <c r="E68" s="98">
        <v>31.5</v>
      </c>
      <c r="F68" s="42">
        <f>IF(E68=0,"fehlt",VLOOKUP(E68,Ball,2))</f>
        <v>511</v>
      </c>
      <c r="G68" s="57"/>
      <c r="H68" s="47" t="s">
        <v>9</v>
      </c>
      <c r="I68" s="89"/>
      <c r="J68" s="42" t="str">
        <f>IF(G68=0,"fehlt",VLOOKUP(G68*60+ROUNDUP(I68,1),_2000m,2))</f>
        <v>fehlt</v>
      </c>
      <c r="K68" s="51">
        <v>3.6</v>
      </c>
      <c r="L68" s="43">
        <f>IF(K68=0,"fehlt",VLOOKUP(K68,Weit,2))</f>
        <v>601</v>
      </c>
      <c r="M68" s="156">
        <f>SUM(L68,J68,F68,D68)</f>
        <v>1664</v>
      </c>
    </row>
    <row r="69" spans="1:13" ht="13.5" thickBot="1">
      <c r="A69" s="238">
        <v>213</v>
      </c>
      <c r="B69" s="64" t="s">
        <v>229</v>
      </c>
      <c r="C69" s="51">
        <v>10.26</v>
      </c>
      <c r="D69" s="42">
        <f>IF(C69=0,"fehlt",VLOOKUP(C69,_60m,2))</f>
        <v>515</v>
      </c>
      <c r="E69" s="98"/>
      <c r="F69" s="42" t="str">
        <f>IF(E69=0,"fehlt",VLOOKUP(E69,Ball,2))</f>
        <v>fehlt</v>
      </c>
      <c r="G69" s="57"/>
      <c r="H69" s="47" t="s">
        <v>9</v>
      </c>
      <c r="I69" s="89"/>
      <c r="J69" s="42" t="str">
        <f>IF(G69=0,"fehlt",VLOOKUP(G69*60+ROUNDUP(I69,1),_2000m,2))</f>
        <v>fehlt</v>
      </c>
      <c r="K69" s="51">
        <v>3.38</v>
      </c>
      <c r="L69" s="43">
        <f>IF(K69=0,"fehlt",VLOOKUP(K69,Weit,2))</f>
        <v>539</v>
      </c>
      <c r="M69" s="156">
        <f>SUM(L69,J69,F69,D69)</f>
        <v>1054</v>
      </c>
    </row>
    <row r="70" spans="1:13" ht="13.5" thickBot="1">
      <c r="A70" s="238">
        <v>214</v>
      </c>
      <c r="B70" s="64" t="s">
        <v>230</v>
      </c>
      <c r="C70" s="51">
        <v>9.76</v>
      </c>
      <c r="D70" s="42">
        <f>IF(C70=0,"fehlt",VLOOKUP(C70,_60m,2))</f>
        <v>609</v>
      </c>
      <c r="E70" s="98">
        <v>22.5</v>
      </c>
      <c r="F70" s="42">
        <f>IF(E70=0,"fehlt",VLOOKUP(E70,Ball,2))</f>
        <v>353</v>
      </c>
      <c r="G70" s="57"/>
      <c r="H70" s="47" t="s">
        <v>9</v>
      </c>
      <c r="I70" s="89"/>
      <c r="J70" s="42" t="str">
        <f>IF(G70=0,"fehlt",VLOOKUP(G70*60+ROUNDUP(I70,1),_2000m,2))</f>
        <v>fehlt</v>
      </c>
      <c r="K70" s="51"/>
      <c r="L70" s="43" t="str">
        <f>IF(K70=0,"fehlt",VLOOKUP(K70,Weit,2))</f>
        <v>fehlt</v>
      </c>
      <c r="M70" s="156">
        <f>SUM(L70,J70,F70,D70)</f>
        <v>962</v>
      </c>
    </row>
    <row r="71" spans="1:13" ht="13.5" thickBot="1">
      <c r="A71" s="238">
        <v>215</v>
      </c>
      <c r="B71" s="65" t="s">
        <v>231</v>
      </c>
      <c r="C71" s="52">
        <v>10.34</v>
      </c>
      <c r="D71" s="44">
        <f>IF(C71=0,"fehlt",VLOOKUP(C71,_60m,2))</f>
        <v>500</v>
      </c>
      <c r="E71" s="99">
        <v>24.5</v>
      </c>
      <c r="F71" s="44">
        <f>IF(E71=0,"fehlt",VLOOKUP(E71,Ball,2))</f>
        <v>390</v>
      </c>
      <c r="G71" s="58"/>
      <c r="H71" s="48" t="s">
        <v>9</v>
      </c>
      <c r="I71" s="93"/>
      <c r="J71" s="44" t="str">
        <f>IF(G71=0,"fehlt",VLOOKUP(G71*60+ROUNDUP(I71,1),_2000m,2))</f>
        <v>fehlt</v>
      </c>
      <c r="K71" s="52">
        <v>3.32</v>
      </c>
      <c r="L71" s="45">
        <f>IF(K71=0,"fehlt",VLOOKUP(K71,Weit,2))</f>
        <v>521</v>
      </c>
      <c r="M71" s="156">
        <f>SUM(L71,J71,F71,D71)</f>
        <v>1411</v>
      </c>
    </row>
    <row r="72" spans="2:13" ht="15.75" thickBot="1">
      <c r="B72" s="66" t="s">
        <v>14</v>
      </c>
      <c r="C72" s="53">
        <f>SUM(C67:C71)</f>
        <v>51.06</v>
      </c>
      <c r="D72" s="39"/>
      <c r="E72" s="100">
        <f>SUM(E67:E71)</f>
        <v>106.5</v>
      </c>
      <c r="F72" s="39"/>
      <c r="G72" s="59">
        <f>SUM(G67:G71)</f>
        <v>0</v>
      </c>
      <c r="H72" s="39" t="s">
        <v>9</v>
      </c>
      <c r="I72" s="94">
        <f>SUM(I67:I71)</f>
        <v>0</v>
      </c>
      <c r="J72" s="39"/>
      <c r="K72" s="53">
        <f>SUM(K67:K71)</f>
        <v>13.74</v>
      </c>
      <c r="L72" s="39"/>
      <c r="M72" s="154">
        <f>SUM(M67:M71)-MIN(M67:M71)</f>
        <v>5587</v>
      </c>
    </row>
    <row r="73" ht="12.75">
      <c r="B73" s="61" t="s">
        <v>23</v>
      </c>
    </row>
    <row r="74" spans="1:13" ht="16.5" thickBot="1">
      <c r="A74" s="237" t="s">
        <v>10</v>
      </c>
      <c r="B74" s="62" t="s">
        <v>193</v>
      </c>
      <c r="C74" s="49" t="s">
        <v>6</v>
      </c>
      <c r="D74" s="37" t="s">
        <v>1</v>
      </c>
      <c r="E74" s="96" t="s">
        <v>11</v>
      </c>
      <c r="F74" s="37" t="s">
        <v>1</v>
      </c>
      <c r="G74" s="55" t="s">
        <v>7</v>
      </c>
      <c r="H74" s="38"/>
      <c r="I74" s="91"/>
      <c r="J74" s="37" t="s">
        <v>1</v>
      </c>
      <c r="K74" s="49" t="s">
        <v>12</v>
      </c>
      <c r="L74" s="37" t="s">
        <v>1</v>
      </c>
      <c r="M74" s="36" t="s">
        <v>13</v>
      </c>
    </row>
    <row r="75" spans="1:13" ht="13.5" thickBot="1">
      <c r="A75" s="238">
        <v>367</v>
      </c>
      <c r="B75" s="63" t="s">
        <v>247</v>
      </c>
      <c r="C75" s="50">
        <v>9.1</v>
      </c>
      <c r="D75" s="40">
        <f>IF(C75=0,"fehlt",VLOOKUP(C75,_60m,2))</f>
        <v>748</v>
      </c>
      <c r="E75" s="97">
        <v>31.5</v>
      </c>
      <c r="F75" s="40">
        <f>IF(E75=0,"fehlt",VLOOKUP(E75,Ball,2))</f>
        <v>511</v>
      </c>
      <c r="G75" s="56"/>
      <c r="H75" s="46" t="s">
        <v>9</v>
      </c>
      <c r="I75" s="92"/>
      <c r="J75" s="40" t="str">
        <f>IF(G75=0,"fehlt",VLOOKUP(G75*60+ROUNDUP(I75,1),_2000m,2))</f>
        <v>fehlt</v>
      </c>
      <c r="K75" s="50">
        <v>3.78</v>
      </c>
      <c r="L75" s="41">
        <f>IF(K75=0,"fehlt",VLOOKUP(K75,Weit,2))</f>
        <v>651</v>
      </c>
      <c r="M75" s="155">
        <f>SUM(L75,J75,F75,D75)</f>
        <v>1910</v>
      </c>
    </row>
    <row r="76" spans="1:13" ht="13.5" thickBot="1">
      <c r="A76" s="238">
        <v>368</v>
      </c>
      <c r="B76" s="64" t="s">
        <v>248</v>
      </c>
      <c r="C76" s="51">
        <v>8.97</v>
      </c>
      <c r="D76" s="42">
        <f>IF(C76=0,"fehlt",VLOOKUP(C76,_60m,2))</f>
        <v>778</v>
      </c>
      <c r="E76" s="98">
        <v>37.5</v>
      </c>
      <c r="F76" s="42">
        <f>IF(E76=0,"fehlt",VLOOKUP(E76,Ball,2))</f>
        <v>604</v>
      </c>
      <c r="G76" s="57"/>
      <c r="H76" s="47" t="s">
        <v>9</v>
      </c>
      <c r="I76" s="89"/>
      <c r="J76" s="42" t="str">
        <f>IF(G76=0,"fehlt",VLOOKUP(G76*60+ROUNDUP(I76,1),_2000m,2))</f>
        <v>fehlt</v>
      </c>
      <c r="K76" s="51">
        <v>3.86</v>
      </c>
      <c r="L76" s="43">
        <f>IF(K76=0,"fehlt",VLOOKUP(K76,Weit,2))</f>
        <v>674</v>
      </c>
      <c r="M76" s="156">
        <f>SUM(L76,J76,F76,D76)</f>
        <v>2056</v>
      </c>
    </row>
    <row r="77" spans="1:13" ht="13.5" thickBot="1">
      <c r="A77" s="238">
        <v>371</v>
      </c>
      <c r="B77" s="64" t="s">
        <v>249</v>
      </c>
      <c r="C77" s="51">
        <v>9.58</v>
      </c>
      <c r="D77" s="42">
        <f>IF(C77=0,"fehlt",VLOOKUP(C77,_60m,2))</f>
        <v>645</v>
      </c>
      <c r="E77" s="98">
        <v>33.5</v>
      </c>
      <c r="F77" s="42">
        <f>IF(E77=0,"fehlt",VLOOKUP(E77,Ball,2))</f>
        <v>543</v>
      </c>
      <c r="G77" s="57"/>
      <c r="H77" s="47" t="s">
        <v>9</v>
      </c>
      <c r="I77" s="89"/>
      <c r="J77" s="42" t="str">
        <f>IF(G77=0,"fehlt",VLOOKUP(G77*60+ROUNDUP(I77,1),_2000m,2))</f>
        <v>fehlt</v>
      </c>
      <c r="K77" s="51">
        <v>3.44</v>
      </c>
      <c r="L77" s="43">
        <f>IF(K77=0,"fehlt",VLOOKUP(K77,Weit,2))</f>
        <v>557</v>
      </c>
      <c r="M77" s="156">
        <f>SUM(L77,J77,F77,D77)</f>
        <v>1745</v>
      </c>
    </row>
    <row r="78" spans="1:13" ht="13.5" thickBot="1">
      <c r="A78" s="238">
        <v>372</v>
      </c>
      <c r="B78" s="64" t="s">
        <v>250</v>
      </c>
      <c r="C78" s="51">
        <v>9.87</v>
      </c>
      <c r="D78" s="42">
        <f>IF(C78=0,"fehlt",VLOOKUP(C78,_60m,2))</f>
        <v>588</v>
      </c>
      <c r="E78" s="98">
        <v>9</v>
      </c>
      <c r="F78" s="42" t="str">
        <f>IF(E78=0,"fehlt",VLOOKUP(E78,Ball,2))</f>
        <v>Hand</v>
      </c>
      <c r="G78" s="57"/>
      <c r="H78" s="47" t="s">
        <v>9</v>
      </c>
      <c r="I78" s="89"/>
      <c r="J78" s="42" t="str">
        <f>IF(G78=0,"fehlt",VLOOKUP(G78*60+ROUNDUP(I78,1),_2000m,2))</f>
        <v>fehlt</v>
      </c>
      <c r="K78" s="51">
        <v>3.45</v>
      </c>
      <c r="L78" s="43">
        <f>IF(K78=0,"fehlt",VLOOKUP(K78,Weit,2))</f>
        <v>560</v>
      </c>
      <c r="M78" s="156">
        <f>SUM(L78,J78,F78,D78)</f>
        <v>1148</v>
      </c>
    </row>
    <row r="79" spans="1:13" ht="13.5" thickBot="1">
      <c r="A79" s="238">
        <v>373</v>
      </c>
      <c r="B79" s="65" t="s">
        <v>251</v>
      </c>
      <c r="C79" s="52">
        <v>9.72</v>
      </c>
      <c r="D79" s="44">
        <f>IF(C79=0,"fehlt",VLOOKUP(C79,_60m,2))</f>
        <v>617</v>
      </c>
      <c r="E79" s="99">
        <v>27.5</v>
      </c>
      <c r="F79" s="44">
        <f>IF(E79=0,"fehlt",VLOOKUP(E79,Ball,2))</f>
        <v>444</v>
      </c>
      <c r="G79" s="58"/>
      <c r="H79" s="48" t="s">
        <v>9</v>
      </c>
      <c r="I79" s="93"/>
      <c r="J79" s="44" t="str">
        <f>IF(G79=0,"fehlt",VLOOKUP(G79*60+ROUNDUP(I79,1),_2000m,2))</f>
        <v>fehlt</v>
      </c>
      <c r="K79" s="52">
        <v>3.92</v>
      </c>
      <c r="L79" s="45">
        <f>IF(K79=0,"fehlt",VLOOKUP(K79,Weit,2))</f>
        <v>690</v>
      </c>
      <c r="M79" s="156">
        <f>SUM(L79,J79,F79,D79)</f>
        <v>1751</v>
      </c>
    </row>
    <row r="80" spans="2:13" ht="15.75" thickBot="1">
      <c r="B80" s="66" t="s">
        <v>14</v>
      </c>
      <c r="C80" s="53">
        <f>SUM(C75:C79)</f>
        <v>47.239999999999995</v>
      </c>
      <c r="D80" s="39"/>
      <c r="E80" s="100">
        <f>SUM(E75:E79)</f>
        <v>139</v>
      </c>
      <c r="F80" s="39"/>
      <c r="G80" s="59">
        <f>SUM(G75:G79)</f>
        <v>0</v>
      </c>
      <c r="H80" s="39" t="s">
        <v>9</v>
      </c>
      <c r="I80" s="94">
        <f>SUM(I75:I79)</f>
        <v>0</v>
      </c>
      <c r="J80" s="39"/>
      <c r="K80" s="53">
        <f>SUM(K75:K79)</f>
        <v>18.450000000000003</v>
      </c>
      <c r="L80" s="39"/>
      <c r="M80" s="154">
        <f>SUM(M75:M79)-MIN(M75:M79)</f>
        <v>7462</v>
      </c>
    </row>
    <row r="81" ht="12.75">
      <c r="B81" s="61" t="s">
        <v>24</v>
      </c>
    </row>
    <row r="82" spans="1:13" ht="16.5" thickBot="1">
      <c r="A82" s="237" t="s">
        <v>10</v>
      </c>
      <c r="B82" s="62" t="s">
        <v>232</v>
      </c>
      <c r="C82" s="49" t="s">
        <v>6</v>
      </c>
      <c r="D82" s="37" t="s">
        <v>1</v>
      </c>
      <c r="E82" s="96" t="s">
        <v>11</v>
      </c>
      <c r="F82" s="37" t="s">
        <v>1</v>
      </c>
      <c r="G82" s="55" t="s">
        <v>7</v>
      </c>
      <c r="H82" s="38"/>
      <c r="I82" s="91"/>
      <c r="J82" s="37" t="s">
        <v>1</v>
      </c>
      <c r="K82" s="49" t="s">
        <v>12</v>
      </c>
      <c r="L82" s="37" t="s">
        <v>1</v>
      </c>
      <c r="M82" s="36" t="s">
        <v>13</v>
      </c>
    </row>
    <row r="83" spans="1:13" ht="13.5" thickBot="1">
      <c r="A83" s="238">
        <v>263</v>
      </c>
      <c r="B83" s="63" t="s">
        <v>233</v>
      </c>
      <c r="C83" s="50">
        <v>9.91</v>
      </c>
      <c r="D83" s="40">
        <f>IF(C83=0,"fehlt",VLOOKUP(C83,_60m,2))</f>
        <v>580</v>
      </c>
      <c r="E83" s="97">
        <v>35</v>
      </c>
      <c r="F83" s="40">
        <f>IF(E83=0,"fehlt",VLOOKUP(E83,Ball,2))</f>
        <v>566</v>
      </c>
      <c r="G83" s="56"/>
      <c r="H83" s="46" t="s">
        <v>9</v>
      </c>
      <c r="I83" s="92"/>
      <c r="J83" s="40" t="str">
        <f>IF(G83=0,"fehlt",VLOOKUP(G83*60+ROUNDUP(I83,1),_2000m,2))</f>
        <v>fehlt</v>
      </c>
      <c r="K83" s="50">
        <v>3.53</v>
      </c>
      <c r="L83" s="41">
        <f>IF(K83=0,"fehlt",VLOOKUP(K83,Weit,2))</f>
        <v>583</v>
      </c>
      <c r="M83" s="155">
        <f>SUM(L83,J83,F83,D83)</f>
        <v>1729</v>
      </c>
    </row>
    <row r="84" spans="1:13" ht="13.5" thickBot="1">
      <c r="A84" s="238">
        <v>264</v>
      </c>
      <c r="B84" s="64" t="s">
        <v>234</v>
      </c>
      <c r="C84" s="51">
        <v>9.69</v>
      </c>
      <c r="D84" s="42">
        <f>IF(C84=0,"fehlt",VLOOKUP(C84,_60m,2))</f>
        <v>623</v>
      </c>
      <c r="E84" s="98">
        <v>19.5</v>
      </c>
      <c r="F84" s="42">
        <f>IF(E84=0,"fehlt",VLOOKUP(E84,Ball,2))</f>
        <v>293</v>
      </c>
      <c r="G84" s="57"/>
      <c r="H84" s="47" t="s">
        <v>9</v>
      </c>
      <c r="I84" s="89"/>
      <c r="J84" s="42" t="str">
        <f>IF(G84=0,"fehlt",VLOOKUP(G84*60+ROUNDUP(I84,1),_2000m,2))</f>
        <v>fehlt</v>
      </c>
      <c r="K84" s="51">
        <v>3.3</v>
      </c>
      <c r="L84" s="43">
        <f>IF(K84=0,"fehlt",VLOOKUP(K84,Weit,2))</f>
        <v>515</v>
      </c>
      <c r="M84" s="156">
        <f>SUM(L84,J84,F84,D84)</f>
        <v>1431</v>
      </c>
    </row>
    <row r="85" spans="1:13" ht="13.5" thickBot="1">
      <c r="A85" s="238">
        <v>265</v>
      </c>
      <c r="B85" s="64" t="s">
        <v>252</v>
      </c>
      <c r="C85" s="51">
        <v>10.6</v>
      </c>
      <c r="D85" s="42">
        <f>IF(C85=0,"fehlt",VLOOKUP(C85,_60m,2))</f>
        <v>455</v>
      </c>
      <c r="E85" s="98">
        <v>27.5</v>
      </c>
      <c r="F85" s="42">
        <f>IF(E85=0,"fehlt",VLOOKUP(E85,Ball,2))</f>
        <v>444</v>
      </c>
      <c r="G85" s="57"/>
      <c r="H85" s="47" t="s">
        <v>9</v>
      </c>
      <c r="I85" s="89"/>
      <c r="J85" s="42" t="str">
        <f>IF(G85=0,"fehlt",VLOOKUP(G85*60+ROUNDUP(I85,1),_2000m,2))</f>
        <v>fehlt</v>
      </c>
      <c r="K85" s="51">
        <v>3.16</v>
      </c>
      <c r="L85" s="43">
        <f>IF(K85=0,"fehlt",VLOOKUP(K85,Weit,2))</f>
        <v>473</v>
      </c>
      <c r="M85" s="156">
        <f>SUM(L85,J85,F85,D85)</f>
        <v>1372</v>
      </c>
    </row>
    <row r="86" spans="1:13" ht="13.5" thickBot="1">
      <c r="A86" s="238">
        <v>266</v>
      </c>
      <c r="B86" s="64" t="s">
        <v>235</v>
      </c>
      <c r="C86" s="51">
        <v>10.62</v>
      </c>
      <c r="D86" s="42">
        <f>IF(C86=0,"fehlt",VLOOKUP(C86,_60m,2))</f>
        <v>452</v>
      </c>
      <c r="E86" s="98">
        <v>29.5</v>
      </c>
      <c r="F86" s="42">
        <f>IF(E86=0,"fehlt",VLOOKUP(E86,Ball,2))</f>
        <v>478</v>
      </c>
      <c r="G86" s="57"/>
      <c r="H86" s="47" t="s">
        <v>9</v>
      </c>
      <c r="I86" s="89"/>
      <c r="J86" s="42" t="str">
        <f>IF(G86=0,"fehlt",VLOOKUP(G86*60+ROUNDUP(I86,1),_2000m,2))</f>
        <v>fehlt</v>
      </c>
      <c r="K86" s="51">
        <v>3.4</v>
      </c>
      <c r="L86" s="43">
        <f>IF(K86=0,"fehlt",VLOOKUP(K86,Weit,2))</f>
        <v>545</v>
      </c>
      <c r="M86" s="156">
        <f>SUM(L86,J86,F86,D86)</f>
        <v>1475</v>
      </c>
    </row>
    <row r="87" spans="1:13" ht="13.5" thickBot="1">
      <c r="A87" s="238">
        <v>267</v>
      </c>
      <c r="B87" s="65" t="s">
        <v>236</v>
      </c>
      <c r="C87" s="52">
        <v>10.28</v>
      </c>
      <c r="D87" s="44">
        <f>IF(C87=0,"fehlt",VLOOKUP(C87,_60m,2))</f>
        <v>511</v>
      </c>
      <c r="E87" s="99">
        <v>35</v>
      </c>
      <c r="F87" s="44">
        <f>IF(E87=0,"fehlt",VLOOKUP(E87,Ball,2))</f>
        <v>566</v>
      </c>
      <c r="G87" s="58"/>
      <c r="H87" s="48" t="s">
        <v>9</v>
      </c>
      <c r="I87" s="93"/>
      <c r="J87" s="44" t="str">
        <f>IF(G87=0,"fehlt",VLOOKUP(G87*60+ROUNDUP(I87,1),_2000m,2))</f>
        <v>fehlt</v>
      </c>
      <c r="K87" s="52">
        <v>2.95</v>
      </c>
      <c r="L87" s="45" t="str">
        <f>IF(K87=0,"fehlt",VLOOKUP(K87,Weit,2))</f>
        <v>Hand</v>
      </c>
      <c r="M87" s="156">
        <f>SUM(L87,J87,F87,D87)</f>
        <v>1077</v>
      </c>
    </row>
    <row r="88" spans="2:13" ht="15.75" thickBot="1">
      <c r="B88" s="66" t="s">
        <v>14</v>
      </c>
      <c r="C88" s="53">
        <f>SUM(C83:C87)</f>
        <v>51.1</v>
      </c>
      <c r="D88" s="39"/>
      <c r="E88" s="100">
        <f>SUM(E83:E87)</f>
        <v>146.5</v>
      </c>
      <c r="F88" s="39"/>
      <c r="G88" s="59">
        <f>SUM(G83:G87)</f>
        <v>0</v>
      </c>
      <c r="H88" s="39" t="s">
        <v>9</v>
      </c>
      <c r="I88" s="94">
        <f>SUM(I83:I87)</f>
        <v>0</v>
      </c>
      <c r="J88" s="39"/>
      <c r="K88" s="53">
        <f>SUM(K83:K87)</f>
        <v>16.34</v>
      </c>
      <c r="L88" s="39"/>
      <c r="M88" s="154">
        <f>SUM(M83:M87)-MIN(M83:M87)</f>
        <v>6007</v>
      </c>
    </row>
    <row r="89" ht="12.75">
      <c r="B89" s="61" t="s">
        <v>25</v>
      </c>
    </row>
    <row r="90" spans="1:13" ht="16.5" thickBot="1">
      <c r="A90" s="237" t="s">
        <v>10</v>
      </c>
      <c r="B90" s="62" t="s">
        <v>237</v>
      </c>
      <c r="C90" s="49" t="s">
        <v>6</v>
      </c>
      <c r="D90" s="37" t="s">
        <v>1</v>
      </c>
      <c r="E90" s="96" t="s">
        <v>11</v>
      </c>
      <c r="F90" s="37" t="s">
        <v>1</v>
      </c>
      <c r="G90" s="55" t="s">
        <v>7</v>
      </c>
      <c r="H90" s="38"/>
      <c r="I90" s="91"/>
      <c r="J90" s="37" t="s">
        <v>1</v>
      </c>
      <c r="K90" s="49" t="s">
        <v>12</v>
      </c>
      <c r="L90" s="37" t="s">
        <v>1</v>
      </c>
      <c r="M90" s="36" t="s">
        <v>13</v>
      </c>
    </row>
    <row r="91" spans="1:13" ht="13.5" thickBot="1">
      <c r="A91" s="238"/>
      <c r="B91" s="63"/>
      <c r="C91" s="50"/>
      <c r="D91" s="40" t="str">
        <f>IF(C91=0,"fehlt",VLOOKUP(C91,_60m,2))</f>
        <v>fehlt</v>
      </c>
      <c r="E91" s="97"/>
      <c r="F91" s="40" t="str">
        <f>IF(E91=0,"fehlt",VLOOKUP(E91,Ball,2))</f>
        <v>fehlt</v>
      </c>
      <c r="G91" s="56"/>
      <c r="H91" s="46" t="s">
        <v>9</v>
      </c>
      <c r="I91" s="92"/>
      <c r="J91" s="40" t="str">
        <f>IF(G91=0,"fehlt",VLOOKUP(G91*60+ROUNDUP(I91,1),_2000m,2))</f>
        <v>fehlt</v>
      </c>
      <c r="K91" s="50"/>
      <c r="L91" s="41" t="str">
        <f>IF(K91=0,"fehlt",VLOOKUP(K91,Weit,2))</f>
        <v>fehlt</v>
      </c>
      <c r="M91" s="155">
        <f>SUM(L91,J91,F91,D91)</f>
        <v>0</v>
      </c>
    </row>
    <row r="92" spans="1:13" ht="13.5" thickBot="1">
      <c r="A92" s="238"/>
      <c r="B92" s="64"/>
      <c r="C92" s="51"/>
      <c r="D92" s="42" t="str">
        <f>IF(C92=0,"fehlt",VLOOKUP(C92,_60m,2))</f>
        <v>fehlt</v>
      </c>
      <c r="E92" s="98"/>
      <c r="F92" s="42" t="str">
        <f>IF(E92=0,"fehlt",VLOOKUP(E92,Ball,2))</f>
        <v>fehlt</v>
      </c>
      <c r="G92" s="57"/>
      <c r="H92" s="47" t="s">
        <v>9</v>
      </c>
      <c r="I92" s="89"/>
      <c r="J92" s="42" t="str">
        <f>IF(G92=0,"fehlt",VLOOKUP(G92*60+ROUNDUP(I92,1),_2000m,2))</f>
        <v>fehlt</v>
      </c>
      <c r="K92" s="51"/>
      <c r="L92" s="43" t="str">
        <f>IF(K92=0,"fehlt",VLOOKUP(K92,Weit,2))</f>
        <v>fehlt</v>
      </c>
      <c r="M92" s="156">
        <f>SUM(L92,J92,F92,D92)</f>
        <v>0</v>
      </c>
    </row>
    <row r="93" spans="1:13" ht="13.5" thickBot="1">
      <c r="A93" s="238"/>
      <c r="B93" s="64"/>
      <c r="C93" s="51"/>
      <c r="D93" s="42" t="str">
        <f>IF(C93=0,"fehlt",VLOOKUP(C93,_60m,2))</f>
        <v>fehlt</v>
      </c>
      <c r="E93" s="98"/>
      <c r="F93" s="42" t="str">
        <f>IF(E93=0,"fehlt",VLOOKUP(E93,Ball,2))</f>
        <v>fehlt</v>
      </c>
      <c r="G93" s="57"/>
      <c r="H93" s="47" t="s">
        <v>9</v>
      </c>
      <c r="I93" s="89"/>
      <c r="J93" s="42" t="str">
        <f>IF(G93=0,"fehlt",VLOOKUP(G93*60+ROUNDUP(I93,1),_2000m,2))</f>
        <v>fehlt</v>
      </c>
      <c r="K93" s="51"/>
      <c r="L93" s="43" t="str">
        <f>IF(K93=0,"fehlt",VLOOKUP(K93,Weit,2))</f>
        <v>fehlt</v>
      </c>
      <c r="M93" s="156">
        <f>SUM(L93,J93,F93,D93)</f>
        <v>0</v>
      </c>
    </row>
    <row r="94" spans="1:13" ht="13.5" thickBot="1">
      <c r="A94" s="238"/>
      <c r="B94" s="64"/>
      <c r="C94" s="51"/>
      <c r="D94" s="42" t="str">
        <f>IF(C94=0,"fehlt",VLOOKUP(C94,_60m,2))</f>
        <v>fehlt</v>
      </c>
      <c r="E94" s="98"/>
      <c r="F94" s="42" t="str">
        <f>IF(E94=0,"fehlt",VLOOKUP(E94,Ball,2))</f>
        <v>fehlt</v>
      </c>
      <c r="G94" s="57"/>
      <c r="H94" s="47" t="s">
        <v>9</v>
      </c>
      <c r="I94" s="89"/>
      <c r="J94" s="42" t="str">
        <f>IF(G94=0,"fehlt",VLOOKUP(G94*60+ROUNDUP(I94,1),_2000m,2))</f>
        <v>fehlt</v>
      </c>
      <c r="K94" s="51"/>
      <c r="L94" s="43" t="str">
        <f>IF(K94=0,"fehlt",VLOOKUP(K94,Weit,2))</f>
        <v>fehlt</v>
      </c>
      <c r="M94" s="156">
        <f>SUM(L94,J94,F94,D94)</f>
        <v>0</v>
      </c>
    </row>
    <row r="95" spans="1:13" ht="13.5" thickBot="1">
      <c r="A95" s="238"/>
      <c r="B95" s="65"/>
      <c r="C95" s="52"/>
      <c r="D95" s="44" t="str">
        <f>IF(C95=0,"fehlt",VLOOKUP(C95,_60m,2))</f>
        <v>fehlt</v>
      </c>
      <c r="E95" s="99"/>
      <c r="F95" s="44" t="str">
        <f>IF(E95=0,"fehlt",VLOOKUP(E95,Ball,2))</f>
        <v>fehlt</v>
      </c>
      <c r="G95" s="58"/>
      <c r="H95" s="48" t="s">
        <v>9</v>
      </c>
      <c r="I95" s="93"/>
      <c r="J95" s="44" t="str">
        <f>IF(G95=0,"fehlt",VLOOKUP(G95*60+ROUNDUP(I95,1),_2000m,2))</f>
        <v>fehlt</v>
      </c>
      <c r="K95" s="52"/>
      <c r="L95" s="45" t="str">
        <f>IF(K95=0,"fehlt",VLOOKUP(K95,Weit,2))</f>
        <v>fehlt</v>
      </c>
      <c r="M95" s="156">
        <f>SUM(L95,J95,F95,D95)</f>
        <v>0</v>
      </c>
    </row>
    <row r="96" spans="2:13" ht="15.75" thickBot="1">
      <c r="B96" s="66" t="s">
        <v>14</v>
      </c>
      <c r="C96" s="53">
        <f>SUM(C91:C95)</f>
        <v>0</v>
      </c>
      <c r="D96" s="39"/>
      <c r="E96" s="100">
        <f>SUM(E91:E95)</f>
        <v>0</v>
      </c>
      <c r="F96" s="39"/>
      <c r="G96" s="59">
        <f>SUM(G91:G95)</f>
        <v>0</v>
      </c>
      <c r="H96" s="39" t="s">
        <v>9</v>
      </c>
      <c r="I96" s="94">
        <f>SUM(I91:I95)</f>
        <v>0</v>
      </c>
      <c r="J96" s="39"/>
      <c r="K96" s="53">
        <f>SUM(K91:K95)</f>
        <v>0</v>
      </c>
      <c r="L96" s="39"/>
      <c r="M96" s="154">
        <f>SUM(M91:M95)-MIN(M91:M95)</f>
        <v>0</v>
      </c>
    </row>
    <row r="97" ht="12.75">
      <c r="B97" s="61" t="s">
        <v>26</v>
      </c>
    </row>
    <row r="98" spans="1:13" ht="16.5" thickBot="1">
      <c r="A98" s="237" t="s">
        <v>10</v>
      </c>
      <c r="B98" s="62" t="s">
        <v>238</v>
      </c>
      <c r="C98" s="49" t="s">
        <v>6</v>
      </c>
      <c r="D98" s="37" t="s">
        <v>1</v>
      </c>
      <c r="E98" s="96" t="s">
        <v>11</v>
      </c>
      <c r="F98" s="37" t="s">
        <v>1</v>
      </c>
      <c r="G98" s="55" t="s">
        <v>7</v>
      </c>
      <c r="H98" s="38"/>
      <c r="I98" s="91"/>
      <c r="J98" s="37" t="s">
        <v>1</v>
      </c>
      <c r="K98" s="49" t="s">
        <v>12</v>
      </c>
      <c r="L98" s="37" t="s">
        <v>1</v>
      </c>
      <c r="M98" s="36" t="s">
        <v>13</v>
      </c>
    </row>
    <row r="99" spans="1:13" ht="13.5" thickBot="1">
      <c r="A99" s="238">
        <v>304</v>
      </c>
      <c r="B99" s="63" t="s">
        <v>239</v>
      </c>
      <c r="C99" s="50">
        <v>9.74</v>
      </c>
      <c r="D99" s="40">
        <f>IF(C99=0,"fehlt",VLOOKUP(C99,_60m,2))</f>
        <v>613</v>
      </c>
      <c r="E99" s="97">
        <v>35</v>
      </c>
      <c r="F99" s="40">
        <f>IF(E99=0,"fehlt",VLOOKUP(E99,Ball,2))</f>
        <v>566</v>
      </c>
      <c r="G99" s="56"/>
      <c r="H99" s="46" t="s">
        <v>9</v>
      </c>
      <c r="I99" s="92"/>
      <c r="J99" s="40" t="str">
        <f>IF(G99=0,"fehlt",VLOOKUP(G99*60+ROUNDUP(I99,1),_2000m,2))</f>
        <v>fehlt</v>
      </c>
      <c r="K99" s="50">
        <v>3.73</v>
      </c>
      <c r="L99" s="41">
        <f>IF(K99=0,"fehlt",VLOOKUP(K99,Weit,2))</f>
        <v>637</v>
      </c>
      <c r="M99" s="155">
        <f>SUM(L99,J99,F99,D99)</f>
        <v>1816</v>
      </c>
    </row>
    <row r="100" spans="1:13" ht="13.5" thickBot="1">
      <c r="A100" s="238">
        <v>305</v>
      </c>
      <c r="B100" s="64" t="s">
        <v>240</v>
      </c>
      <c r="C100" s="51">
        <v>9.78</v>
      </c>
      <c r="D100" s="42">
        <f>IF(C100=0,"fehlt",VLOOKUP(C100,_60m,2))</f>
        <v>605</v>
      </c>
      <c r="E100" s="98">
        <v>25.5</v>
      </c>
      <c r="F100" s="42">
        <f>IF(E100=0,"fehlt",VLOOKUP(E100,Ball,2))</f>
        <v>409</v>
      </c>
      <c r="G100" s="57"/>
      <c r="H100" s="47" t="s">
        <v>9</v>
      </c>
      <c r="I100" s="89"/>
      <c r="J100" s="42" t="str">
        <f>IF(G100=0,"fehlt",VLOOKUP(G100*60+ROUNDUP(I100,1),_2000m,2))</f>
        <v>fehlt</v>
      </c>
      <c r="K100" s="51">
        <v>3.62</v>
      </c>
      <c r="L100" s="43">
        <f>IF(K100=0,"fehlt",VLOOKUP(K100,Weit,2))</f>
        <v>606</v>
      </c>
      <c r="M100" s="156">
        <f>SUM(L100,J100,F100,D100)</f>
        <v>1620</v>
      </c>
    </row>
    <row r="101" spans="1:13" ht="13.5" thickBot="1">
      <c r="A101" s="238">
        <v>306</v>
      </c>
      <c r="B101" s="64" t="s">
        <v>241</v>
      </c>
      <c r="C101" s="51">
        <v>9.58</v>
      </c>
      <c r="D101" s="42">
        <f>IF(C101=0,"fehlt",VLOOKUP(C101,_60m,2))</f>
        <v>645</v>
      </c>
      <c r="E101" s="98">
        <v>26</v>
      </c>
      <c r="F101" s="42">
        <f>IF(E101=0,"fehlt",VLOOKUP(E101,Ball,2))</f>
        <v>418</v>
      </c>
      <c r="G101" s="57"/>
      <c r="H101" s="47" t="s">
        <v>9</v>
      </c>
      <c r="I101" s="89"/>
      <c r="J101" s="42" t="str">
        <f>IF(G101=0,"fehlt",VLOOKUP(G101*60+ROUNDUP(I101,1),_2000m,2))</f>
        <v>fehlt</v>
      </c>
      <c r="K101" s="51">
        <v>3.26</v>
      </c>
      <c r="L101" s="43">
        <f>IF(K101=0,"fehlt",VLOOKUP(K101,Weit,2))</f>
        <v>503</v>
      </c>
      <c r="M101" s="156">
        <f>SUM(L101,J101,F101,D101)</f>
        <v>1566</v>
      </c>
    </row>
    <row r="102" spans="1:13" ht="13.5" thickBot="1">
      <c r="A102" s="238">
        <v>307</v>
      </c>
      <c r="B102" s="64" t="s">
        <v>242</v>
      </c>
      <c r="C102" s="51">
        <v>9.98</v>
      </c>
      <c r="D102" s="42">
        <f>IF(C102=0,"fehlt",VLOOKUP(C102,_60m,2))</f>
        <v>567</v>
      </c>
      <c r="E102" s="98">
        <v>24</v>
      </c>
      <c r="F102" s="42">
        <f>IF(E102=0,"fehlt",VLOOKUP(E102,Ball,2))</f>
        <v>381</v>
      </c>
      <c r="G102" s="57"/>
      <c r="H102" s="47" t="s">
        <v>9</v>
      </c>
      <c r="I102" s="89"/>
      <c r="J102" s="42" t="str">
        <f>IF(G102=0,"fehlt",VLOOKUP(G102*60+ROUNDUP(I102,1),_2000m,2))</f>
        <v>fehlt</v>
      </c>
      <c r="K102" s="51">
        <v>3.48</v>
      </c>
      <c r="L102" s="43">
        <f>IF(K102=0,"fehlt",VLOOKUP(K102,Weit,2))</f>
        <v>569</v>
      </c>
      <c r="M102" s="156">
        <f>SUM(L102,J102,F102,D102)</f>
        <v>1517</v>
      </c>
    </row>
    <row r="103" spans="1:13" ht="13.5" thickBot="1">
      <c r="A103" s="238">
        <v>308</v>
      </c>
      <c r="B103" s="65" t="s">
        <v>243</v>
      </c>
      <c r="C103" s="52">
        <v>9.75</v>
      </c>
      <c r="D103" s="44">
        <f>IF(C103=0,"fehlt",VLOOKUP(C103,_60m,2))</f>
        <v>611</v>
      </c>
      <c r="E103" s="99">
        <v>20.5</v>
      </c>
      <c r="F103" s="44">
        <f>IF(E103=0,"fehlt",VLOOKUP(E103,Ball,2))</f>
        <v>314</v>
      </c>
      <c r="G103" s="58"/>
      <c r="H103" s="48" t="s">
        <v>9</v>
      </c>
      <c r="I103" s="93"/>
      <c r="J103" s="44" t="str">
        <f>IF(G103=0,"fehlt",VLOOKUP(G103*60+ROUNDUP(I103,1),_2000m,2))</f>
        <v>fehlt</v>
      </c>
      <c r="K103" s="52"/>
      <c r="L103" s="45" t="str">
        <f>IF(K103=0,"fehlt",VLOOKUP(K103,Weit,2))</f>
        <v>fehlt</v>
      </c>
      <c r="M103" s="156">
        <f>SUM(L103,J103,F103,D103)</f>
        <v>925</v>
      </c>
    </row>
    <row r="104" spans="2:13" ht="15.75" thickBot="1">
      <c r="B104" s="66" t="s">
        <v>14</v>
      </c>
      <c r="C104" s="53">
        <f>SUM(C99:C103)</f>
        <v>48.83</v>
      </c>
      <c r="D104" s="39"/>
      <c r="E104" s="100">
        <f>SUM(E99:E103)</f>
        <v>131</v>
      </c>
      <c r="F104" s="39"/>
      <c r="G104" s="59">
        <f>SUM(G99:G103)</f>
        <v>0</v>
      </c>
      <c r="H104" s="39" t="s">
        <v>9</v>
      </c>
      <c r="I104" s="94">
        <f>SUM(I99:I103)</f>
        <v>0</v>
      </c>
      <c r="J104" s="39"/>
      <c r="K104" s="53">
        <f>SUM(K99:K103)</f>
        <v>14.09</v>
      </c>
      <c r="L104" s="39"/>
      <c r="M104" s="154">
        <f>SUM(M99:M103)-MIN(M99:M103)</f>
        <v>6519</v>
      </c>
    </row>
    <row r="105" ht="12.75">
      <c r="B105" s="61" t="s">
        <v>27</v>
      </c>
    </row>
    <row r="106" spans="1:13" ht="16.5" thickBot="1">
      <c r="A106" s="237" t="s">
        <v>10</v>
      </c>
      <c r="B106" s="62" t="s">
        <v>244</v>
      </c>
      <c r="C106" s="49" t="s">
        <v>6</v>
      </c>
      <c r="D106" s="37" t="s">
        <v>1</v>
      </c>
      <c r="E106" s="96" t="s">
        <v>11</v>
      </c>
      <c r="F106" s="37" t="s">
        <v>1</v>
      </c>
      <c r="G106" s="55" t="s">
        <v>7</v>
      </c>
      <c r="H106" s="38"/>
      <c r="I106" s="91"/>
      <c r="J106" s="37" t="s">
        <v>1</v>
      </c>
      <c r="K106" s="49" t="s">
        <v>12</v>
      </c>
      <c r="L106" s="37" t="s">
        <v>1</v>
      </c>
      <c r="M106" s="36" t="s">
        <v>13</v>
      </c>
    </row>
    <row r="107" spans="1:13" ht="13.5" thickBot="1">
      <c r="A107" s="238"/>
      <c r="B107" s="63" t="s">
        <v>28</v>
      </c>
      <c r="C107" s="50"/>
      <c r="D107" s="40" t="str">
        <f>IF(C107=0,"fehlt",VLOOKUP(C107,_60m,2))</f>
        <v>fehlt</v>
      </c>
      <c r="E107" s="97"/>
      <c r="F107" s="40" t="str">
        <f>IF(E107=0,"fehlt",VLOOKUP(E107,Ball,2))</f>
        <v>fehlt</v>
      </c>
      <c r="G107" s="56"/>
      <c r="H107" s="46" t="s">
        <v>9</v>
      </c>
      <c r="I107" s="92"/>
      <c r="J107" s="40" t="str">
        <f>IF(G107=0,"fehlt",VLOOKUP(G107*60+ROUNDUP(I107,1),_2000m,2))</f>
        <v>fehlt</v>
      </c>
      <c r="K107" s="50"/>
      <c r="L107" s="41" t="str">
        <f>IF(K107=0,"fehlt",VLOOKUP(K107,Weit,2))</f>
        <v>fehlt</v>
      </c>
      <c r="M107" s="155">
        <f>SUM(L107,J107,F107,D107)</f>
        <v>0</v>
      </c>
    </row>
    <row r="108" spans="1:13" ht="13.5" thickBot="1">
      <c r="A108" s="238"/>
      <c r="B108" s="64" t="s">
        <v>29</v>
      </c>
      <c r="C108" s="51"/>
      <c r="D108" s="42" t="str">
        <f>IF(C108=0,"fehlt",VLOOKUP(C108,_60m,2))</f>
        <v>fehlt</v>
      </c>
      <c r="E108" s="98"/>
      <c r="F108" s="42" t="str">
        <f>IF(E108=0,"fehlt",VLOOKUP(E108,Ball,2))</f>
        <v>fehlt</v>
      </c>
      <c r="G108" s="57"/>
      <c r="H108" s="47" t="s">
        <v>9</v>
      </c>
      <c r="I108" s="89"/>
      <c r="J108" s="42" t="str">
        <f>IF(G108=0,"fehlt",VLOOKUP(G108*60+ROUNDUP(I108,1),_2000m,2))</f>
        <v>fehlt</v>
      </c>
      <c r="K108" s="51"/>
      <c r="L108" s="43" t="str">
        <f>IF(K108=0,"fehlt",VLOOKUP(K108,Weit,2))</f>
        <v>fehlt</v>
      </c>
      <c r="M108" s="156">
        <f>SUM(L108,J108,F108,D108)</f>
        <v>0</v>
      </c>
    </row>
    <row r="109" spans="1:13" ht="13.5" thickBot="1">
      <c r="A109" s="238"/>
      <c r="B109" s="64" t="s">
        <v>30</v>
      </c>
      <c r="C109" s="51"/>
      <c r="D109" s="42" t="str">
        <f>IF(C109=0,"fehlt",VLOOKUP(C109,_60m,2))</f>
        <v>fehlt</v>
      </c>
      <c r="E109" s="98"/>
      <c r="F109" s="42" t="str">
        <f>IF(E109=0,"fehlt",VLOOKUP(E109,Ball,2))</f>
        <v>fehlt</v>
      </c>
      <c r="G109" s="57"/>
      <c r="H109" s="47" t="s">
        <v>9</v>
      </c>
      <c r="I109" s="89"/>
      <c r="J109" s="42" t="str">
        <f>IF(G109=0,"fehlt",VLOOKUP(G109*60+ROUNDUP(I109,1),_2000m,2))</f>
        <v>fehlt</v>
      </c>
      <c r="K109" s="51"/>
      <c r="L109" s="43" t="str">
        <f>IF(K109=0,"fehlt",VLOOKUP(K109,Weit,2))</f>
        <v>fehlt</v>
      </c>
      <c r="M109" s="156">
        <f>SUM(L109,J109,F109,D109)</f>
        <v>0</v>
      </c>
    </row>
    <row r="110" spans="1:13" ht="13.5" thickBot="1">
      <c r="A110" s="238"/>
      <c r="B110" s="64" t="s">
        <v>31</v>
      </c>
      <c r="C110" s="51"/>
      <c r="D110" s="42" t="str">
        <f>IF(C110=0,"fehlt",VLOOKUP(C110,_60m,2))</f>
        <v>fehlt</v>
      </c>
      <c r="E110" s="98"/>
      <c r="F110" s="42" t="str">
        <f>IF(E110=0,"fehlt",VLOOKUP(E110,Ball,2))</f>
        <v>fehlt</v>
      </c>
      <c r="G110" s="57"/>
      <c r="H110" s="47" t="s">
        <v>9</v>
      </c>
      <c r="I110" s="89"/>
      <c r="J110" s="42" t="str">
        <f>IF(G110=0,"fehlt",VLOOKUP(G110*60+ROUNDUP(I110,1),_2000m,2))</f>
        <v>fehlt</v>
      </c>
      <c r="K110" s="51"/>
      <c r="L110" s="43" t="str">
        <f>IF(K110=0,"fehlt",VLOOKUP(K110,Weit,2))</f>
        <v>fehlt</v>
      </c>
      <c r="M110" s="156">
        <f>SUM(L110,J110,F110,D110)</f>
        <v>0</v>
      </c>
    </row>
    <row r="111" spans="1:13" ht="13.5" thickBot="1">
      <c r="A111" s="238"/>
      <c r="B111" s="65" t="s">
        <v>32</v>
      </c>
      <c r="C111" s="52"/>
      <c r="D111" s="44" t="str">
        <f>IF(C111=0,"fehlt",VLOOKUP(C111,_60m,2))</f>
        <v>fehlt</v>
      </c>
      <c r="E111" s="99"/>
      <c r="F111" s="44" t="str">
        <f>IF(E111=0,"fehlt",VLOOKUP(E111,Ball,2))</f>
        <v>fehlt</v>
      </c>
      <c r="G111" s="58"/>
      <c r="H111" s="48" t="s">
        <v>9</v>
      </c>
      <c r="I111" s="93"/>
      <c r="J111" s="44" t="str">
        <f>IF(G111=0,"fehlt",VLOOKUP(G111*60+ROUNDUP(I111,1),_2000m,2))</f>
        <v>fehlt</v>
      </c>
      <c r="K111" s="52"/>
      <c r="L111" s="45" t="str">
        <f>IF(K111=0,"fehlt",VLOOKUP(K111,Weit,2))</f>
        <v>fehlt</v>
      </c>
      <c r="M111" s="156">
        <f>SUM(L111,J111,F111,D111)</f>
        <v>0</v>
      </c>
    </row>
    <row r="112" spans="2:13" ht="15.75" thickBot="1">
      <c r="B112" s="66" t="s">
        <v>14</v>
      </c>
      <c r="C112" s="53">
        <f>SUM(C107:C111)</f>
        <v>0</v>
      </c>
      <c r="D112" s="39"/>
      <c r="E112" s="100">
        <f>SUM(E107:E111)</f>
        <v>0</v>
      </c>
      <c r="F112" s="39"/>
      <c r="G112" s="59">
        <f>SUM(G107:G111)</f>
        <v>0</v>
      </c>
      <c r="H112" s="39" t="s">
        <v>9</v>
      </c>
      <c r="I112" s="94">
        <f>SUM(I107:I111)</f>
        <v>0</v>
      </c>
      <c r="J112" s="39"/>
      <c r="K112" s="53">
        <f>SUM(K107:K111)</f>
        <v>0</v>
      </c>
      <c r="L112" s="39"/>
      <c r="M112" s="154">
        <f>SUM(M107:M111)-MIN(M107:M111)</f>
        <v>0</v>
      </c>
    </row>
    <row r="113" ht="12.75">
      <c r="B113" s="61" t="s">
        <v>33</v>
      </c>
    </row>
    <row r="114" spans="1:13" ht="16.5" thickBot="1">
      <c r="A114" s="237" t="s">
        <v>10</v>
      </c>
      <c r="B114" s="62" t="s">
        <v>245</v>
      </c>
      <c r="C114" s="49" t="s">
        <v>6</v>
      </c>
      <c r="D114" s="37" t="s">
        <v>1</v>
      </c>
      <c r="E114" s="96" t="s">
        <v>11</v>
      </c>
      <c r="F114" s="37" t="s">
        <v>1</v>
      </c>
      <c r="G114" s="55" t="s">
        <v>7</v>
      </c>
      <c r="H114" s="38"/>
      <c r="I114" s="91"/>
      <c r="J114" s="37" t="s">
        <v>1</v>
      </c>
      <c r="K114" s="49" t="s">
        <v>12</v>
      </c>
      <c r="L114" s="37" t="s">
        <v>1</v>
      </c>
      <c r="M114" s="36" t="s">
        <v>13</v>
      </c>
    </row>
    <row r="115" spans="1:13" ht="13.5" thickBot="1">
      <c r="A115" s="238"/>
      <c r="B115" s="63" t="s">
        <v>34</v>
      </c>
      <c r="C115" s="50"/>
      <c r="D115" s="40" t="str">
        <f>IF(C115=0,"fehlt",VLOOKUP(C115,_60m,2))</f>
        <v>fehlt</v>
      </c>
      <c r="E115" s="97"/>
      <c r="F115" s="40" t="str">
        <f>IF(E115=0,"fehlt",VLOOKUP(E115,Ball,2))</f>
        <v>fehlt</v>
      </c>
      <c r="G115" s="56"/>
      <c r="H115" s="46" t="s">
        <v>9</v>
      </c>
      <c r="I115" s="92"/>
      <c r="J115" s="40" t="str">
        <f>IF(G115=0,"fehlt",VLOOKUP(G115*60+ROUNDUP(I115,1),_2000m,2))</f>
        <v>fehlt</v>
      </c>
      <c r="K115" s="50"/>
      <c r="L115" s="41" t="str">
        <f>IF(K115=0,"fehlt",VLOOKUP(K115,Weit,2))</f>
        <v>fehlt</v>
      </c>
      <c r="M115" s="155">
        <f>SUM(L115,J115,F115,D115)</f>
        <v>0</v>
      </c>
    </row>
    <row r="116" spans="1:13" ht="13.5" thickBot="1">
      <c r="A116" s="238"/>
      <c r="B116" s="64" t="s">
        <v>35</v>
      </c>
      <c r="C116" s="51"/>
      <c r="D116" s="42" t="str">
        <f>IF(C116=0,"fehlt",VLOOKUP(C116,_60m,2))</f>
        <v>fehlt</v>
      </c>
      <c r="E116" s="98"/>
      <c r="F116" s="42" t="str">
        <f>IF(E116=0,"fehlt",VLOOKUP(E116,Ball,2))</f>
        <v>fehlt</v>
      </c>
      <c r="G116" s="57"/>
      <c r="H116" s="47" t="s">
        <v>9</v>
      </c>
      <c r="I116" s="89"/>
      <c r="J116" s="42" t="str">
        <f>IF(G116=0,"fehlt",VLOOKUP(G116*60+ROUNDUP(I116,1),_2000m,2))</f>
        <v>fehlt</v>
      </c>
      <c r="K116" s="51"/>
      <c r="L116" s="43" t="str">
        <f>IF(K116=0,"fehlt",VLOOKUP(K116,Weit,2))</f>
        <v>fehlt</v>
      </c>
      <c r="M116" s="156">
        <f>SUM(L116,J116,F116,D116)</f>
        <v>0</v>
      </c>
    </row>
    <row r="117" spans="1:13" ht="13.5" thickBot="1">
      <c r="A117" s="238"/>
      <c r="B117" s="64" t="s">
        <v>36</v>
      </c>
      <c r="C117" s="51"/>
      <c r="D117" s="42" t="str">
        <f>IF(C117=0,"fehlt",VLOOKUP(C117,_60m,2))</f>
        <v>fehlt</v>
      </c>
      <c r="E117" s="98"/>
      <c r="F117" s="42" t="str">
        <f>IF(E117=0,"fehlt",VLOOKUP(E117,Ball,2))</f>
        <v>fehlt</v>
      </c>
      <c r="G117" s="57"/>
      <c r="H117" s="47" t="s">
        <v>9</v>
      </c>
      <c r="I117" s="89"/>
      <c r="J117" s="42" t="str">
        <f>IF(G117=0,"fehlt",VLOOKUP(G117*60+ROUNDUP(I117,1),_2000m,2))</f>
        <v>fehlt</v>
      </c>
      <c r="K117" s="51"/>
      <c r="L117" s="43" t="str">
        <f>IF(K117=0,"fehlt",VLOOKUP(K117,Weit,2))</f>
        <v>fehlt</v>
      </c>
      <c r="M117" s="156">
        <f>SUM(L117,J117,F117,D117)</f>
        <v>0</v>
      </c>
    </row>
    <row r="118" spans="1:13" ht="13.5" thickBot="1">
      <c r="A118" s="238"/>
      <c r="B118" s="64" t="s">
        <v>37</v>
      </c>
      <c r="C118" s="51"/>
      <c r="D118" s="42" t="str">
        <f>IF(C118=0,"fehlt",VLOOKUP(C118,_60m,2))</f>
        <v>fehlt</v>
      </c>
      <c r="E118" s="98"/>
      <c r="F118" s="42" t="str">
        <f>IF(E118=0,"fehlt",VLOOKUP(E118,Ball,2))</f>
        <v>fehlt</v>
      </c>
      <c r="G118" s="57"/>
      <c r="H118" s="47" t="s">
        <v>9</v>
      </c>
      <c r="I118" s="89"/>
      <c r="J118" s="42" t="str">
        <f>IF(G118=0,"fehlt",VLOOKUP(G118*60+ROUNDUP(I118,1),_2000m,2))</f>
        <v>fehlt</v>
      </c>
      <c r="K118" s="51"/>
      <c r="L118" s="43" t="str">
        <f>IF(K118=0,"fehlt",VLOOKUP(K118,Weit,2))</f>
        <v>fehlt</v>
      </c>
      <c r="M118" s="156">
        <f>SUM(L118,J118,F118,D118)</f>
        <v>0</v>
      </c>
    </row>
    <row r="119" spans="1:13" ht="13.5" thickBot="1">
      <c r="A119" s="238"/>
      <c r="B119" s="65" t="s">
        <v>38</v>
      </c>
      <c r="C119" s="52"/>
      <c r="D119" s="44" t="str">
        <f>IF(C119=0,"fehlt",VLOOKUP(C119,_60m,2))</f>
        <v>fehlt</v>
      </c>
      <c r="E119" s="99"/>
      <c r="F119" s="44" t="str">
        <f>IF(E119=0,"fehlt",VLOOKUP(E119,Ball,2))</f>
        <v>fehlt</v>
      </c>
      <c r="G119" s="58"/>
      <c r="H119" s="48" t="s">
        <v>9</v>
      </c>
      <c r="I119" s="93"/>
      <c r="J119" s="44" t="str">
        <f>IF(G119=0,"fehlt",VLOOKUP(G119*60+ROUNDUP(I119,1),_2000m,2))</f>
        <v>fehlt</v>
      </c>
      <c r="K119" s="52"/>
      <c r="L119" s="45" t="str">
        <f>IF(K119=0,"fehlt",VLOOKUP(K119,Weit,2))</f>
        <v>fehlt</v>
      </c>
      <c r="M119" s="156">
        <f>SUM(L119,J119,F119,D119)</f>
        <v>0</v>
      </c>
    </row>
    <row r="120" spans="2:13" ht="15.75" thickBot="1">
      <c r="B120" s="66" t="s">
        <v>14</v>
      </c>
      <c r="C120" s="53">
        <f>SUM(C115:C119)</f>
        <v>0</v>
      </c>
      <c r="D120" s="39"/>
      <c r="E120" s="100">
        <f>SUM(E115:E119)</f>
        <v>0</v>
      </c>
      <c r="F120" s="39"/>
      <c r="G120" s="59">
        <f>SUM(G115:G119)</f>
        <v>0</v>
      </c>
      <c r="H120" s="39" t="s">
        <v>9</v>
      </c>
      <c r="I120" s="94">
        <f>SUM(I115:I119)</f>
        <v>0</v>
      </c>
      <c r="J120" s="39"/>
      <c r="K120" s="53">
        <f>SUM(K115:K119)</f>
        <v>0</v>
      </c>
      <c r="L120" s="39"/>
      <c r="M120" s="154">
        <f>SUM(M115:M119)-MIN(M115:M119)</f>
        <v>0</v>
      </c>
    </row>
    <row r="121" ht="12.75">
      <c r="B121" s="61" t="s">
        <v>39</v>
      </c>
    </row>
    <row r="122" spans="1:13" ht="16.5" thickBot="1">
      <c r="A122" s="237" t="s">
        <v>10</v>
      </c>
      <c r="B122" s="62" t="s">
        <v>246</v>
      </c>
      <c r="C122" s="49" t="s">
        <v>6</v>
      </c>
      <c r="D122" s="37" t="s">
        <v>1</v>
      </c>
      <c r="E122" s="96" t="s">
        <v>11</v>
      </c>
      <c r="F122" s="37" t="s">
        <v>1</v>
      </c>
      <c r="G122" s="55" t="s">
        <v>7</v>
      </c>
      <c r="H122" s="38"/>
      <c r="I122" s="91"/>
      <c r="J122" s="37" t="s">
        <v>1</v>
      </c>
      <c r="K122" s="49" t="s">
        <v>12</v>
      </c>
      <c r="L122" s="37" t="s">
        <v>1</v>
      </c>
      <c r="M122" s="36" t="s">
        <v>13</v>
      </c>
    </row>
    <row r="123" spans="1:13" ht="13.5" thickBot="1">
      <c r="A123" s="238"/>
      <c r="B123" s="63" t="s">
        <v>40</v>
      </c>
      <c r="C123" s="50"/>
      <c r="D123" s="40" t="str">
        <f>IF(C123=0,"fehlt",VLOOKUP(C123,_60m,2))</f>
        <v>fehlt</v>
      </c>
      <c r="E123" s="97"/>
      <c r="F123" s="40" t="str">
        <f>IF(E123=0,"fehlt",VLOOKUP(E123,Ball,2))</f>
        <v>fehlt</v>
      </c>
      <c r="G123" s="56"/>
      <c r="H123" s="46" t="s">
        <v>9</v>
      </c>
      <c r="I123" s="92"/>
      <c r="J123" s="40" t="str">
        <f>IF(G123=0,"fehlt",VLOOKUP(G123*60+ROUNDUP(I123,1),_2000m,2))</f>
        <v>fehlt</v>
      </c>
      <c r="K123" s="50"/>
      <c r="L123" s="41" t="str">
        <f>IF(K123=0,"fehlt",VLOOKUP(K123,Weit,2))</f>
        <v>fehlt</v>
      </c>
      <c r="M123" s="155">
        <f>SUM(L123,J123,F123,D123)</f>
        <v>0</v>
      </c>
    </row>
    <row r="124" spans="1:13" ht="13.5" thickBot="1">
      <c r="A124" s="238"/>
      <c r="B124" s="64" t="s">
        <v>41</v>
      </c>
      <c r="C124" s="51"/>
      <c r="D124" s="42" t="str">
        <f>IF(C124=0,"fehlt",VLOOKUP(C124,_60m,2))</f>
        <v>fehlt</v>
      </c>
      <c r="E124" s="98"/>
      <c r="F124" s="42" t="str">
        <f>IF(E124=0,"fehlt",VLOOKUP(E124,Ball,2))</f>
        <v>fehlt</v>
      </c>
      <c r="G124" s="57"/>
      <c r="H124" s="47" t="s">
        <v>9</v>
      </c>
      <c r="I124" s="89"/>
      <c r="J124" s="42" t="str">
        <f>IF(G124=0,"fehlt",VLOOKUP(G124*60+ROUNDUP(I124,1),_2000m,2))</f>
        <v>fehlt</v>
      </c>
      <c r="K124" s="51"/>
      <c r="L124" s="43" t="str">
        <f>IF(K124=0,"fehlt",VLOOKUP(K124,Weit,2))</f>
        <v>fehlt</v>
      </c>
      <c r="M124" s="156">
        <f>SUM(L124,J124,F124,D124)</f>
        <v>0</v>
      </c>
    </row>
    <row r="125" spans="1:13" ht="13.5" thickBot="1">
      <c r="A125" s="238"/>
      <c r="B125" s="64" t="s">
        <v>42</v>
      </c>
      <c r="C125" s="51"/>
      <c r="D125" s="42" t="str">
        <f>IF(C125=0,"fehlt",VLOOKUP(C125,_60m,2))</f>
        <v>fehlt</v>
      </c>
      <c r="E125" s="98"/>
      <c r="F125" s="42" t="str">
        <f>IF(E125=0,"fehlt",VLOOKUP(E125,Ball,2))</f>
        <v>fehlt</v>
      </c>
      <c r="G125" s="57"/>
      <c r="H125" s="47" t="s">
        <v>9</v>
      </c>
      <c r="I125" s="89"/>
      <c r="J125" s="42" t="str">
        <f>IF(G125=0,"fehlt",VLOOKUP(G125*60+ROUNDUP(I125,1),_2000m,2))</f>
        <v>fehlt</v>
      </c>
      <c r="K125" s="51"/>
      <c r="L125" s="43" t="str">
        <f>IF(K125=0,"fehlt",VLOOKUP(K125,Weit,2))</f>
        <v>fehlt</v>
      </c>
      <c r="M125" s="156">
        <f>SUM(L125,J125,F125,D125)</f>
        <v>0</v>
      </c>
    </row>
    <row r="126" spans="1:13" ht="13.5" thickBot="1">
      <c r="A126" s="238"/>
      <c r="B126" s="64" t="s">
        <v>43</v>
      </c>
      <c r="C126" s="51"/>
      <c r="D126" s="42" t="str">
        <f>IF(C126=0,"fehlt",VLOOKUP(C126,_60m,2))</f>
        <v>fehlt</v>
      </c>
      <c r="E126" s="98"/>
      <c r="F126" s="42" t="str">
        <f>IF(E126=0,"fehlt",VLOOKUP(E126,Ball,2))</f>
        <v>fehlt</v>
      </c>
      <c r="G126" s="57"/>
      <c r="H126" s="47" t="s">
        <v>9</v>
      </c>
      <c r="I126" s="89"/>
      <c r="J126" s="42" t="str">
        <f>IF(G126=0,"fehlt",VLOOKUP(G126*60+ROUNDUP(I126,1),_2000m,2))</f>
        <v>fehlt</v>
      </c>
      <c r="K126" s="51"/>
      <c r="L126" s="43" t="str">
        <f>IF(K126=0,"fehlt",VLOOKUP(K126,Weit,2))</f>
        <v>fehlt</v>
      </c>
      <c r="M126" s="156">
        <f>SUM(L126,J126,F126,D126)</f>
        <v>0</v>
      </c>
    </row>
    <row r="127" spans="1:13" ht="13.5" thickBot="1">
      <c r="A127" s="238"/>
      <c r="B127" s="65" t="s">
        <v>44</v>
      </c>
      <c r="C127" s="52"/>
      <c r="D127" s="44" t="str">
        <f>IF(C127=0,"fehlt",VLOOKUP(C127,_60m,2))</f>
        <v>fehlt</v>
      </c>
      <c r="E127" s="99"/>
      <c r="F127" s="44" t="str">
        <f>IF(E127=0,"fehlt",VLOOKUP(E127,Ball,2))</f>
        <v>fehlt</v>
      </c>
      <c r="G127" s="58"/>
      <c r="H127" s="48" t="s">
        <v>9</v>
      </c>
      <c r="I127" s="93"/>
      <c r="J127" s="44" t="str">
        <f>IF(G127=0,"fehlt",VLOOKUP(G127*60+ROUNDUP(I127,1),_2000m,2))</f>
        <v>fehlt</v>
      </c>
      <c r="K127" s="52"/>
      <c r="L127" s="45" t="str">
        <f>IF(K127=0,"fehlt",VLOOKUP(K127,Weit,2))</f>
        <v>fehlt</v>
      </c>
      <c r="M127" s="156">
        <f>SUM(L127,J127,F127,D127)</f>
        <v>0</v>
      </c>
    </row>
    <row r="128" spans="2:13" ht="15.75" thickBot="1">
      <c r="B128" s="66" t="s">
        <v>14</v>
      </c>
      <c r="C128" s="53">
        <f>SUM(C123:C127)</f>
        <v>0</v>
      </c>
      <c r="D128" s="39"/>
      <c r="E128" s="100">
        <f>SUM(E123:E127)</f>
        <v>0</v>
      </c>
      <c r="F128" s="39"/>
      <c r="G128" s="59">
        <f>SUM(G123:G127)</f>
        <v>0</v>
      </c>
      <c r="H128" s="39" t="s">
        <v>9</v>
      </c>
      <c r="I128" s="94">
        <f>SUM(I123:I127)</f>
        <v>0</v>
      </c>
      <c r="J128" s="39"/>
      <c r="K128" s="53">
        <f>SUM(K123:K127)</f>
        <v>0</v>
      </c>
      <c r="L128" s="39"/>
      <c r="M128" s="154">
        <f>SUM(M123:M127)-MIN(M123:M127)</f>
        <v>0</v>
      </c>
    </row>
    <row r="130" spans="1:13" ht="16.5" thickBot="1">
      <c r="A130" s="237" t="s">
        <v>10</v>
      </c>
      <c r="B130" s="62" t="s">
        <v>45</v>
      </c>
      <c r="C130" s="49" t="s">
        <v>6</v>
      </c>
      <c r="D130" s="37" t="s">
        <v>1</v>
      </c>
      <c r="E130" s="96" t="s">
        <v>11</v>
      </c>
      <c r="F130" s="37" t="s">
        <v>1</v>
      </c>
      <c r="G130" s="55" t="s">
        <v>7</v>
      </c>
      <c r="H130" s="38"/>
      <c r="I130" s="91"/>
      <c r="J130" s="37" t="s">
        <v>1</v>
      </c>
      <c r="K130" s="49" t="s">
        <v>12</v>
      </c>
      <c r="L130" s="37" t="s">
        <v>1</v>
      </c>
      <c r="M130" s="36" t="s">
        <v>13</v>
      </c>
    </row>
    <row r="131" spans="1:13" ht="13.5" thickBot="1">
      <c r="A131" s="238"/>
      <c r="B131" s="63" t="s">
        <v>46</v>
      </c>
      <c r="C131" s="50"/>
      <c r="D131" s="40" t="str">
        <f>IF(C131=0,"fehlt",VLOOKUP(C131,_60m,2))</f>
        <v>fehlt</v>
      </c>
      <c r="E131" s="97"/>
      <c r="F131" s="40" t="str">
        <f>IF(E131=0,"fehlt",VLOOKUP(E131,Ball,2))</f>
        <v>fehlt</v>
      </c>
      <c r="G131" s="56"/>
      <c r="H131" s="46" t="s">
        <v>9</v>
      </c>
      <c r="I131" s="92"/>
      <c r="J131" s="40" t="str">
        <f>IF(G131=0,"fehlt",VLOOKUP(G131*60+ROUNDUP(I131,1),_2000m,2))</f>
        <v>fehlt</v>
      </c>
      <c r="K131" s="50"/>
      <c r="L131" s="41" t="str">
        <f>IF(K131=0,"fehlt",VLOOKUP(K131,Weit,2))</f>
        <v>fehlt</v>
      </c>
      <c r="M131" s="155">
        <f>SUM(L131,J131,F131,D131)</f>
        <v>0</v>
      </c>
    </row>
    <row r="132" spans="1:13" ht="13.5" thickBot="1">
      <c r="A132" s="238"/>
      <c r="B132" s="64" t="s">
        <v>47</v>
      </c>
      <c r="C132" s="51"/>
      <c r="D132" s="42" t="str">
        <f>IF(C132=0,"fehlt",VLOOKUP(C132,_60m,2))</f>
        <v>fehlt</v>
      </c>
      <c r="E132" s="98"/>
      <c r="F132" s="42" t="str">
        <f>IF(E132=0,"fehlt",VLOOKUP(E132,Ball,2))</f>
        <v>fehlt</v>
      </c>
      <c r="G132" s="57"/>
      <c r="H132" s="47" t="s">
        <v>9</v>
      </c>
      <c r="I132" s="89"/>
      <c r="J132" s="42" t="str">
        <f>IF(G132=0,"fehlt",VLOOKUP(G132*60+ROUNDUP(I132,1),_2000m,2))</f>
        <v>fehlt</v>
      </c>
      <c r="K132" s="51"/>
      <c r="L132" s="43" t="str">
        <f>IF(K132=0,"fehlt",VLOOKUP(K132,Weit,2))</f>
        <v>fehlt</v>
      </c>
      <c r="M132" s="156">
        <f>SUM(L132,J132,F132,D132)</f>
        <v>0</v>
      </c>
    </row>
    <row r="133" spans="1:13" ht="13.5" thickBot="1">
      <c r="A133" s="238"/>
      <c r="B133" s="64" t="s">
        <v>48</v>
      </c>
      <c r="C133" s="51"/>
      <c r="D133" s="42" t="str">
        <f>IF(C133=0,"fehlt",VLOOKUP(C133,_60m,2))</f>
        <v>fehlt</v>
      </c>
      <c r="E133" s="98"/>
      <c r="F133" s="42" t="str">
        <f>IF(E133=0,"fehlt",VLOOKUP(E133,Ball,2))</f>
        <v>fehlt</v>
      </c>
      <c r="G133" s="57"/>
      <c r="H133" s="47" t="s">
        <v>9</v>
      </c>
      <c r="I133" s="89"/>
      <c r="J133" s="42" t="str">
        <f>IF(G133=0,"fehlt",VLOOKUP(G133*60+ROUNDUP(I133,1),_2000m,2))</f>
        <v>fehlt</v>
      </c>
      <c r="K133" s="51"/>
      <c r="L133" s="43" t="str">
        <f>IF(K133=0,"fehlt",VLOOKUP(K133,Weit,2))</f>
        <v>fehlt</v>
      </c>
      <c r="M133" s="156">
        <f>SUM(L133,J133,F133,D133)</f>
        <v>0</v>
      </c>
    </row>
    <row r="134" spans="1:13" ht="13.5" thickBot="1">
      <c r="A134" s="238"/>
      <c r="B134" s="64" t="s">
        <v>49</v>
      </c>
      <c r="C134" s="51"/>
      <c r="D134" s="42" t="str">
        <f>IF(C134=0,"fehlt",VLOOKUP(C134,_60m,2))</f>
        <v>fehlt</v>
      </c>
      <c r="E134" s="98"/>
      <c r="F134" s="42" t="str">
        <f>IF(E134=0,"fehlt",VLOOKUP(E134,Ball,2))</f>
        <v>fehlt</v>
      </c>
      <c r="G134" s="57"/>
      <c r="H134" s="47" t="s">
        <v>9</v>
      </c>
      <c r="I134" s="89"/>
      <c r="J134" s="42" t="str">
        <f>IF(G134=0,"fehlt",VLOOKUP(G134*60+ROUNDUP(I134,1),_2000m,2))</f>
        <v>fehlt</v>
      </c>
      <c r="K134" s="51"/>
      <c r="L134" s="43" t="str">
        <f>IF(K134=0,"fehlt",VLOOKUP(K134,Weit,2))</f>
        <v>fehlt</v>
      </c>
      <c r="M134" s="156">
        <f>SUM(L134,J134,F134,D134)</f>
        <v>0</v>
      </c>
    </row>
    <row r="135" spans="1:13" ht="13.5" thickBot="1">
      <c r="A135" s="238"/>
      <c r="B135" s="65" t="s">
        <v>50</v>
      </c>
      <c r="C135" s="52"/>
      <c r="D135" s="44" t="str">
        <f>IF(C135=0,"fehlt",VLOOKUP(C135,_60m,2))</f>
        <v>fehlt</v>
      </c>
      <c r="E135" s="99"/>
      <c r="F135" s="44" t="str">
        <f>IF(E135=0,"fehlt",VLOOKUP(E135,Ball,2))</f>
        <v>fehlt</v>
      </c>
      <c r="G135" s="58"/>
      <c r="H135" s="48" t="s">
        <v>9</v>
      </c>
      <c r="I135" s="93"/>
      <c r="J135" s="44" t="str">
        <f>IF(G135=0,"fehlt",VLOOKUP(G135*60+ROUNDUP(I135,1),_2000m,2))</f>
        <v>fehlt</v>
      </c>
      <c r="K135" s="52"/>
      <c r="L135" s="45" t="str">
        <f>IF(K135=0,"fehlt",VLOOKUP(K135,Weit,2))</f>
        <v>fehlt</v>
      </c>
      <c r="M135" s="156">
        <f>SUM(L135,J135,F135,D135)</f>
        <v>0</v>
      </c>
    </row>
    <row r="136" spans="2:13" ht="15.75" thickBot="1">
      <c r="B136" s="66" t="s">
        <v>14</v>
      </c>
      <c r="C136" s="53">
        <f>SUM(C131:C135)</f>
        <v>0</v>
      </c>
      <c r="D136" s="39"/>
      <c r="E136" s="100">
        <f>SUM(E131:E135)</f>
        <v>0</v>
      </c>
      <c r="F136" s="39"/>
      <c r="G136" s="59">
        <f>SUM(G131:G135)</f>
        <v>0</v>
      </c>
      <c r="H136" s="39" t="s">
        <v>9</v>
      </c>
      <c r="I136" s="94">
        <f>SUM(I131:I135)</f>
        <v>0</v>
      </c>
      <c r="J136" s="39"/>
      <c r="K136" s="53">
        <f>SUM(K131:K135)</f>
        <v>0</v>
      </c>
      <c r="L136" s="39"/>
      <c r="M136" s="154">
        <f>SUM(M131:M135)-MIN(M131:M135)</f>
        <v>0</v>
      </c>
    </row>
    <row r="138" spans="1:13" ht="16.5" thickBot="1">
      <c r="A138" s="237" t="s">
        <v>10</v>
      </c>
      <c r="B138" s="62" t="s">
        <v>51</v>
      </c>
      <c r="C138" s="49" t="s">
        <v>6</v>
      </c>
      <c r="D138" s="37" t="s">
        <v>1</v>
      </c>
      <c r="E138" s="96" t="s">
        <v>11</v>
      </c>
      <c r="F138" s="37" t="s">
        <v>1</v>
      </c>
      <c r="G138" s="55" t="s">
        <v>7</v>
      </c>
      <c r="H138" s="38"/>
      <c r="I138" s="91"/>
      <c r="J138" s="37" t="s">
        <v>1</v>
      </c>
      <c r="K138" s="49" t="s">
        <v>12</v>
      </c>
      <c r="L138" s="37" t="s">
        <v>1</v>
      </c>
      <c r="M138" s="36" t="s">
        <v>13</v>
      </c>
    </row>
    <row r="139" spans="1:13" ht="12.75">
      <c r="A139" s="238"/>
      <c r="B139" s="63" t="s">
        <v>52</v>
      </c>
      <c r="C139" s="50"/>
      <c r="D139" s="40" t="str">
        <f>IF(C139=0,"fehlt",VLOOKUP(C139,_60m,2))</f>
        <v>fehlt</v>
      </c>
      <c r="E139" s="97"/>
      <c r="F139" s="40" t="str">
        <f>IF(E139=0,"fehlt",VLOOKUP(E139,Ball,2))</f>
        <v>fehlt</v>
      </c>
      <c r="G139" s="56"/>
      <c r="H139" s="46" t="s">
        <v>9</v>
      </c>
      <c r="I139" s="92"/>
      <c r="J139" s="40" t="str">
        <f>IF(G139=0,"fehlt",VLOOKUP(G139*60+ROUNDUP(I139,1),_2000m,2))</f>
        <v>fehlt</v>
      </c>
      <c r="K139" s="50"/>
      <c r="L139" s="41" t="str">
        <f>IF(K139=0,"fehlt",VLOOKUP(K139,Weit,2))</f>
        <v>fehlt</v>
      </c>
      <c r="M139" s="155">
        <f>SUM(L139,J139,F139,D139)</f>
        <v>0</v>
      </c>
    </row>
    <row r="140" spans="1:13" ht="12.75">
      <c r="A140" s="239"/>
      <c r="B140" s="64" t="s">
        <v>53</v>
      </c>
      <c r="C140" s="51"/>
      <c r="D140" s="42" t="str">
        <f>IF(C140=0,"fehlt",VLOOKUP(C140,_60m,2))</f>
        <v>fehlt</v>
      </c>
      <c r="E140" s="98"/>
      <c r="F140" s="42" t="str">
        <f>IF(E140=0,"fehlt",VLOOKUP(E140,Ball,2))</f>
        <v>fehlt</v>
      </c>
      <c r="G140" s="57"/>
      <c r="H140" s="47" t="s">
        <v>9</v>
      </c>
      <c r="I140" s="89"/>
      <c r="J140" s="42" t="str">
        <f>IF(G140=0,"fehlt",VLOOKUP(G140*60+ROUNDUP(I140,1),_2000m,2))</f>
        <v>fehlt</v>
      </c>
      <c r="K140" s="51"/>
      <c r="L140" s="43" t="str">
        <f>IF(K140=0,"fehlt",VLOOKUP(K140,Weit,2))</f>
        <v>fehlt</v>
      </c>
      <c r="M140" s="156">
        <f>SUM(L140,J140,F140,D140)</f>
        <v>0</v>
      </c>
    </row>
    <row r="141" spans="1:13" ht="12.75">
      <c r="A141" s="239"/>
      <c r="B141" s="64" t="s">
        <v>54</v>
      </c>
      <c r="C141" s="51"/>
      <c r="D141" s="42" t="str">
        <f>IF(C141=0,"fehlt",VLOOKUP(C141,_60m,2))</f>
        <v>fehlt</v>
      </c>
      <c r="E141" s="98"/>
      <c r="F141" s="42" t="str">
        <f>IF(E141=0,"fehlt",VLOOKUP(E141,Ball,2))</f>
        <v>fehlt</v>
      </c>
      <c r="G141" s="57"/>
      <c r="H141" s="47" t="s">
        <v>9</v>
      </c>
      <c r="I141" s="89"/>
      <c r="J141" s="42" t="str">
        <f>IF(G141=0,"fehlt",VLOOKUP(G141*60+ROUNDUP(I141,1),_2000m,2))</f>
        <v>fehlt</v>
      </c>
      <c r="K141" s="51"/>
      <c r="L141" s="43" t="str">
        <f>IF(K141=0,"fehlt",VLOOKUP(K141,Weit,2))</f>
        <v>fehlt</v>
      </c>
      <c r="M141" s="156">
        <f>SUM(L141,J141,F141,D141)</f>
        <v>0</v>
      </c>
    </row>
    <row r="142" spans="1:13" ht="12.75">
      <c r="A142" s="239"/>
      <c r="B142" s="64" t="s">
        <v>55</v>
      </c>
      <c r="C142" s="51"/>
      <c r="D142" s="42" t="str">
        <f>IF(C142=0,"fehlt",VLOOKUP(C142,_60m,2))</f>
        <v>fehlt</v>
      </c>
      <c r="E142" s="98"/>
      <c r="F142" s="42" t="str">
        <f>IF(E142=0,"fehlt",VLOOKUP(E142,Ball,2))</f>
        <v>fehlt</v>
      </c>
      <c r="G142" s="57"/>
      <c r="H142" s="47" t="s">
        <v>9</v>
      </c>
      <c r="I142" s="89"/>
      <c r="J142" s="42" t="str">
        <f>IF(G142=0,"fehlt",VLOOKUP(G142*60+ROUNDUP(I142,1),_2000m,2))</f>
        <v>fehlt</v>
      </c>
      <c r="K142" s="51"/>
      <c r="L142" s="43" t="str">
        <f>IF(K142=0,"fehlt",VLOOKUP(K142,Weit,2))</f>
        <v>fehlt</v>
      </c>
      <c r="M142" s="156">
        <f>SUM(L142,J142,F142,D142)</f>
        <v>0</v>
      </c>
    </row>
    <row r="143" spans="1:13" ht="13.5" thickBot="1">
      <c r="A143" s="240"/>
      <c r="B143" s="65" t="s">
        <v>56</v>
      </c>
      <c r="C143" s="52"/>
      <c r="D143" s="44" t="str">
        <f>IF(C143=0,"fehlt",VLOOKUP(C143,_60m,2))</f>
        <v>fehlt</v>
      </c>
      <c r="E143" s="99"/>
      <c r="F143" s="44" t="str">
        <f>IF(E143=0,"fehlt",VLOOKUP(E143,Ball,2))</f>
        <v>fehlt</v>
      </c>
      <c r="G143" s="58"/>
      <c r="H143" s="48" t="s">
        <v>9</v>
      </c>
      <c r="I143" s="93"/>
      <c r="J143" s="44" t="str">
        <f>IF(G143=0,"fehlt",VLOOKUP(G143*60+ROUNDUP(I143,1),_2000m,2))</f>
        <v>fehlt</v>
      </c>
      <c r="K143" s="52"/>
      <c r="L143" s="45" t="str">
        <f>IF(K143=0,"fehlt",VLOOKUP(K143,Weit,2))</f>
        <v>fehlt</v>
      </c>
      <c r="M143" s="156">
        <f>SUM(L143,J143,F143,D143)</f>
        <v>0</v>
      </c>
    </row>
    <row r="144" spans="2:13" ht="15.75" thickBot="1">
      <c r="B144" s="66" t="s">
        <v>14</v>
      </c>
      <c r="C144" s="53">
        <f>SUM(C139:C143)</f>
        <v>0</v>
      </c>
      <c r="D144" s="39"/>
      <c r="E144" s="100">
        <f>SUM(E139:E143)</f>
        <v>0</v>
      </c>
      <c r="F144" s="39"/>
      <c r="G144" s="59">
        <f>SUM(G139:G143)</f>
        <v>0</v>
      </c>
      <c r="H144" s="39" t="s">
        <v>9</v>
      </c>
      <c r="I144" s="94">
        <f>SUM(I139:I143)</f>
        <v>0</v>
      </c>
      <c r="J144" s="39"/>
      <c r="K144" s="53">
        <f>SUM(K139:K143)</f>
        <v>0</v>
      </c>
      <c r="L144" s="39"/>
      <c r="M144" s="154">
        <f>SUM(M139:M143)-MIN(M139:M143)</f>
        <v>0</v>
      </c>
    </row>
    <row r="146" spans="1:13" ht="16.5" thickBot="1">
      <c r="A146" s="237" t="s">
        <v>10</v>
      </c>
      <c r="B146" s="62" t="s">
        <v>57</v>
      </c>
      <c r="C146" s="49" t="s">
        <v>6</v>
      </c>
      <c r="D146" s="37" t="s">
        <v>1</v>
      </c>
      <c r="E146" s="96" t="s">
        <v>11</v>
      </c>
      <c r="F146" s="37" t="s">
        <v>1</v>
      </c>
      <c r="G146" s="55" t="s">
        <v>7</v>
      </c>
      <c r="H146" s="38"/>
      <c r="I146" s="91"/>
      <c r="J146" s="37" t="s">
        <v>1</v>
      </c>
      <c r="K146" s="49" t="s">
        <v>12</v>
      </c>
      <c r="L146" s="37" t="s">
        <v>1</v>
      </c>
      <c r="M146" s="36" t="s">
        <v>13</v>
      </c>
    </row>
    <row r="147" spans="1:13" ht="12.75">
      <c r="A147" s="238"/>
      <c r="B147" s="63" t="s">
        <v>58</v>
      </c>
      <c r="C147" s="50"/>
      <c r="D147" s="40" t="str">
        <f>IF(C147=0,"fehlt",VLOOKUP(C147,_60m,2))</f>
        <v>fehlt</v>
      </c>
      <c r="E147" s="97"/>
      <c r="F147" s="40" t="str">
        <f>IF(E147=0,"fehlt",VLOOKUP(E147,Ball,2))</f>
        <v>fehlt</v>
      </c>
      <c r="G147" s="56"/>
      <c r="H147" s="46" t="s">
        <v>9</v>
      </c>
      <c r="I147" s="92"/>
      <c r="J147" s="40" t="str">
        <f>IF(G147=0,"fehlt",VLOOKUP(G147*60+ROUNDUP(I147,1),_2000m,2))</f>
        <v>fehlt</v>
      </c>
      <c r="K147" s="50"/>
      <c r="L147" s="41" t="str">
        <f>IF(K147=0,"fehlt",VLOOKUP(K147,Weit,2))</f>
        <v>fehlt</v>
      </c>
      <c r="M147" s="155">
        <f>SUM(L147,J147,F147,D147)</f>
        <v>0</v>
      </c>
    </row>
    <row r="148" spans="1:13" ht="12.75">
      <c r="A148" s="239"/>
      <c r="B148" s="64" t="s">
        <v>59</v>
      </c>
      <c r="C148" s="51"/>
      <c r="D148" s="42" t="str">
        <f>IF(C148=0,"fehlt",VLOOKUP(C148,_60m,2))</f>
        <v>fehlt</v>
      </c>
      <c r="E148" s="98"/>
      <c r="F148" s="42" t="str">
        <f>IF(E148=0,"fehlt",VLOOKUP(E148,Ball,2))</f>
        <v>fehlt</v>
      </c>
      <c r="G148" s="57"/>
      <c r="H148" s="47" t="s">
        <v>9</v>
      </c>
      <c r="I148" s="89"/>
      <c r="J148" s="42" t="str">
        <f>IF(G148=0,"fehlt",VLOOKUP(G148*60+ROUNDUP(I148,1),_2000m,2))</f>
        <v>fehlt</v>
      </c>
      <c r="K148" s="51"/>
      <c r="L148" s="43" t="str">
        <f>IF(K148=0,"fehlt",VLOOKUP(K148,Weit,2))</f>
        <v>fehlt</v>
      </c>
      <c r="M148" s="156">
        <f>SUM(L148,J148,F148,D148)</f>
        <v>0</v>
      </c>
    </row>
    <row r="149" spans="1:13" ht="12.75">
      <c r="A149" s="239"/>
      <c r="B149" s="64" t="s">
        <v>60</v>
      </c>
      <c r="C149" s="51"/>
      <c r="D149" s="42" t="str">
        <f>IF(C149=0,"fehlt",VLOOKUP(C149,_60m,2))</f>
        <v>fehlt</v>
      </c>
      <c r="E149" s="98"/>
      <c r="F149" s="42" t="str">
        <f>IF(E149=0,"fehlt",VLOOKUP(E149,Ball,2))</f>
        <v>fehlt</v>
      </c>
      <c r="G149" s="57"/>
      <c r="H149" s="47" t="s">
        <v>9</v>
      </c>
      <c r="I149" s="89"/>
      <c r="J149" s="42" t="str">
        <f>IF(G149=0,"fehlt",VLOOKUP(G149*60+ROUNDUP(I149,1),_2000m,2))</f>
        <v>fehlt</v>
      </c>
      <c r="K149" s="51"/>
      <c r="L149" s="43" t="str">
        <f>IF(K149=0,"fehlt",VLOOKUP(K149,Weit,2))</f>
        <v>fehlt</v>
      </c>
      <c r="M149" s="156">
        <f>SUM(L149,J149,F149,D149)</f>
        <v>0</v>
      </c>
    </row>
    <row r="150" spans="1:13" ht="12.75">
      <c r="A150" s="239"/>
      <c r="B150" s="64" t="s">
        <v>61</v>
      </c>
      <c r="C150" s="51"/>
      <c r="D150" s="42" t="str">
        <f>IF(C150=0,"fehlt",VLOOKUP(C150,_60m,2))</f>
        <v>fehlt</v>
      </c>
      <c r="E150" s="98"/>
      <c r="F150" s="42" t="str">
        <f>IF(E150=0,"fehlt",VLOOKUP(E150,Ball,2))</f>
        <v>fehlt</v>
      </c>
      <c r="G150" s="57"/>
      <c r="H150" s="47" t="s">
        <v>9</v>
      </c>
      <c r="I150" s="89"/>
      <c r="J150" s="42" t="str">
        <f>IF(G150=0,"fehlt",VLOOKUP(G150*60+ROUNDUP(I150,1),_2000m,2))</f>
        <v>fehlt</v>
      </c>
      <c r="K150" s="51"/>
      <c r="L150" s="43" t="str">
        <f>IF(K150=0,"fehlt",VLOOKUP(K150,Weit,2))</f>
        <v>fehlt</v>
      </c>
      <c r="M150" s="156">
        <f>SUM(L150,J150,F150,D150)</f>
        <v>0</v>
      </c>
    </row>
    <row r="151" spans="1:13" ht="13.5" thickBot="1">
      <c r="A151" s="240"/>
      <c r="B151" s="65" t="s">
        <v>62</v>
      </c>
      <c r="C151" s="52"/>
      <c r="D151" s="44" t="str">
        <f>IF(C151=0,"fehlt",VLOOKUP(C151,_60m,2))</f>
        <v>fehlt</v>
      </c>
      <c r="E151" s="99"/>
      <c r="F151" s="44" t="str">
        <f>IF(E151=0,"fehlt",VLOOKUP(E151,Ball,2))</f>
        <v>fehlt</v>
      </c>
      <c r="G151" s="58"/>
      <c r="H151" s="48" t="s">
        <v>9</v>
      </c>
      <c r="I151" s="93"/>
      <c r="J151" s="44" t="str">
        <f>IF(G151=0,"fehlt",VLOOKUP(G151*60+ROUNDUP(I151,1),_2000m,2))</f>
        <v>fehlt</v>
      </c>
      <c r="K151" s="52"/>
      <c r="L151" s="45" t="str">
        <f>IF(K151=0,"fehlt",VLOOKUP(K151,Weit,2))</f>
        <v>fehlt</v>
      </c>
      <c r="M151" s="156">
        <f>SUM(L151,J151,F151,D151)</f>
        <v>0</v>
      </c>
    </row>
    <row r="152" spans="2:13" ht="15.75" thickBot="1">
      <c r="B152" s="66" t="s">
        <v>14</v>
      </c>
      <c r="C152" s="53">
        <f>SUM(C147:C151)</f>
        <v>0</v>
      </c>
      <c r="D152" s="39"/>
      <c r="E152" s="100">
        <f>SUM(E147:E151)</f>
        <v>0</v>
      </c>
      <c r="F152" s="39"/>
      <c r="G152" s="59">
        <f>SUM(G147:G151)</f>
        <v>0</v>
      </c>
      <c r="H152" s="39" t="s">
        <v>9</v>
      </c>
      <c r="I152" s="94">
        <f>SUM(I147:I151)</f>
        <v>0</v>
      </c>
      <c r="J152" s="39"/>
      <c r="K152" s="53">
        <f>SUM(K147:K151)</f>
        <v>0</v>
      </c>
      <c r="L152" s="39"/>
      <c r="M152" s="154">
        <f>SUM(M147:M151)-MIN(M147:M151)</f>
        <v>0</v>
      </c>
    </row>
    <row r="154" spans="1:13" ht="16.5" thickBot="1">
      <c r="A154" s="237" t="s">
        <v>10</v>
      </c>
      <c r="B154" s="62" t="s">
        <v>63</v>
      </c>
      <c r="C154" s="49" t="s">
        <v>6</v>
      </c>
      <c r="D154" s="37" t="s">
        <v>1</v>
      </c>
      <c r="E154" s="96" t="s">
        <v>11</v>
      </c>
      <c r="F154" s="37" t="s">
        <v>1</v>
      </c>
      <c r="G154" s="55" t="s">
        <v>7</v>
      </c>
      <c r="H154" s="38"/>
      <c r="I154" s="91"/>
      <c r="J154" s="37" t="s">
        <v>1</v>
      </c>
      <c r="K154" s="49" t="s">
        <v>12</v>
      </c>
      <c r="L154" s="37" t="s">
        <v>1</v>
      </c>
      <c r="M154" s="36" t="s">
        <v>13</v>
      </c>
    </row>
    <row r="155" spans="1:13" ht="12.75">
      <c r="A155" s="238"/>
      <c r="B155" s="63" t="s">
        <v>64</v>
      </c>
      <c r="C155" s="50"/>
      <c r="D155" s="40" t="str">
        <f>IF(C155=0,"fehlt",VLOOKUP(C155,_60m,2))</f>
        <v>fehlt</v>
      </c>
      <c r="E155" s="97"/>
      <c r="F155" s="40" t="str">
        <f>IF(E155=0,"fehlt",VLOOKUP(E155,Ball,2))</f>
        <v>fehlt</v>
      </c>
      <c r="G155" s="56"/>
      <c r="H155" s="46" t="s">
        <v>9</v>
      </c>
      <c r="I155" s="92"/>
      <c r="J155" s="40" t="str">
        <f>IF(G155=0,"fehlt",VLOOKUP(G155*60+ROUNDUP(I155,1),_2000m,2))</f>
        <v>fehlt</v>
      </c>
      <c r="K155" s="50"/>
      <c r="L155" s="41" t="str">
        <f>IF(K155=0,"fehlt",VLOOKUP(K155,Weit,2))</f>
        <v>fehlt</v>
      </c>
      <c r="M155" s="155">
        <f>SUM(L155,J155,F155,D155)</f>
        <v>0</v>
      </c>
    </row>
    <row r="156" spans="1:13" ht="12.75">
      <c r="A156" s="239"/>
      <c r="B156" s="64" t="s">
        <v>65</v>
      </c>
      <c r="C156" s="51"/>
      <c r="D156" s="42" t="str">
        <f>IF(C156=0,"fehlt",VLOOKUP(C156,_60m,2))</f>
        <v>fehlt</v>
      </c>
      <c r="E156" s="98"/>
      <c r="F156" s="42" t="str">
        <f>IF(E156=0,"fehlt",VLOOKUP(E156,Ball,2))</f>
        <v>fehlt</v>
      </c>
      <c r="G156" s="57"/>
      <c r="H156" s="47" t="s">
        <v>9</v>
      </c>
      <c r="I156" s="89"/>
      <c r="J156" s="42" t="str">
        <f>IF(G156=0,"fehlt",VLOOKUP(G156*60+ROUNDUP(I156,1),_2000m,2))</f>
        <v>fehlt</v>
      </c>
      <c r="K156" s="51"/>
      <c r="L156" s="43" t="str">
        <f>IF(K156=0,"fehlt",VLOOKUP(K156,Weit,2))</f>
        <v>fehlt</v>
      </c>
      <c r="M156" s="156">
        <f>SUM(L156,J156,F156,D156)</f>
        <v>0</v>
      </c>
    </row>
    <row r="157" spans="1:13" ht="12.75">
      <c r="A157" s="239"/>
      <c r="B157" s="64" t="s">
        <v>66</v>
      </c>
      <c r="C157" s="51"/>
      <c r="D157" s="42" t="str">
        <f>IF(C157=0,"fehlt",VLOOKUP(C157,_60m,2))</f>
        <v>fehlt</v>
      </c>
      <c r="E157" s="98"/>
      <c r="F157" s="42" t="str">
        <f>IF(E157=0,"fehlt",VLOOKUP(E157,Ball,2))</f>
        <v>fehlt</v>
      </c>
      <c r="G157" s="57"/>
      <c r="H157" s="47" t="s">
        <v>9</v>
      </c>
      <c r="I157" s="89"/>
      <c r="J157" s="42" t="str">
        <f>IF(G157=0,"fehlt",VLOOKUP(G157*60+ROUNDUP(I157,1),_2000m,2))</f>
        <v>fehlt</v>
      </c>
      <c r="K157" s="51"/>
      <c r="L157" s="43" t="str">
        <f>IF(K157=0,"fehlt",VLOOKUP(K157,Weit,2))</f>
        <v>fehlt</v>
      </c>
      <c r="M157" s="156">
        <f>SUM(L157,J157,F157,D157)</f>
        <v>0</v>
      </c>
    </row>
    <row r="158" spans="1:13" ht="12.75">
      <c r="A158" s="239"/>
      <c r="B158" s="64" t="s">
        <v>67</v>
      </c>
      <c r="C158" s="51"/>
      <c r="D158" s="42" t="str">
        <f>IF(C158=0,"fehlt",VLOOKUP(C158,_60m,2))</f>
        <v>fehlt</v>
      </c>
      <c r="E158" s="98"/>
      <c r="F158" s="42" t="str">
        <f>IF(E158=0,"fehlt",VLOOKUP(E158,Ball,2))</f>
        <v>fehlt</v>
      </c>
      <c r="G158" s="57"/>
      <c r="H158" s="47" t="s">
        <v>9</v>
      </c>
      <c r="I158" s="89"/>
      <c r="J158" s="42" t="str">
        <f>IF(G158=0,"fehlt",VLOOKUP(G158*60+ROUNDUP(I158,1),_2000m,2))</f>
        <v>fehlt</v>
      </c>
      <c r="K158" s="51"/>
      <c r="L158" s="43" t="str">
        <f>IF(K158=0,"fehlt",VLOOKUP(K158,Weit,2))</f>
        <v>fehlt</v>
      </c>
      <c r="M158" s="156">
        <f>SUM(L158,J158,F158,D158)</f>
        <v>0</v>
      </c>
    </row>
    <row r="159" spans="1:13" ht="13.5" thickBot="1">
      <c r="A159" s="240"/>
      <c r="B159" s="65" t="s">
        <v>68</v>
      </c>
      <c r="C159" s="52"/>
      <c r="D159" s="44" t="str">
        <f>IF(C159=0,"fehlt",VLOOKUP(C159,_60m,2))</f>
        <v>fehlt</v>
      </c>
      <c r="E159" s="99"/>
      <c r="F159" s="44" t="str">
        <f>IF(E159=0,"fehlt",VLOOKUP(E159,Ball,2))</f>
        <v>fehlt</v>
      </c>
      <c r="G159" s="58"/>
      <c r="H159" s="48" t="s">
        <v>9</v>
      </c>
      <c r="I159" s="93"/>
      <c r="J159" s="44" t="str">
        <f>IF(G159=0,"fehlt",VLOOKUP(G159*60+ROUNDUP(I159,1),_2000m,2))</f>
        <v>fehlt</v>
      </c>
      <c r="K159" s="52"/>
      <c r="L159" s="45" t="str">
        <f>IF(K159=0,"fehlt",VLOOKUP(K159,Weit,2))</f>
        <v>fehlt</v>
      </c>
      <c r="M159" s="156">
        <f>SUM(L159,J159,F159,D159)</f>
        <v>0</v>
      </c>
    </row>
    <row r="160" spans="2:13" ht="15.75" thickBot="1">
      <c r="B160" s="66" t="s">
        <v>14</v>
      </c>
      <c r="C160" s="53">
        <f>SUM(C155:C159)</f>
        <v>0</v>
      </c>
      <c r="D160" s="39"/>
      <c r="E160" s="100">
        <f>SUM(E155:E159)</f>
        <v>0</v>
      </c>
      <c r="F160" s="39"/>
      <c r="G160" s="59">
        <f>SUM(G155:G159)</f>
        <v>0</v>
      </c>
      <c r="H160" s="39" t="s">
        <v>9</v>
      </c>
      <c r="I160" s="94">
        <f>SUM(I155:I159)</f>
        <v>0</v>
      </c>
      <c r="J160" s="39"/>
      <c r="K160" s="53">
        <f>SUM(K155:K159)</f>
        <v>0</v>
      </c>
      <c r="L160" s="39"/>
      <c r="M160" s="154">
        <f>SUM(M155:M159)-MIN(M155:M159)</f>
        <v>0</v>
      </c>
    </row>
    <row r="162" spans="1:13" ht="16.5" thickBot="1">
      <c r="A162" s="237" t="s">
        <v>10</v>
      </c>
      <c r="B162" s="62" t="s">
        <v>69</v>
      </c>
      <c r="C162" s="49" t="s">
        <v>6</v>
      </c>
      <c r="D162" s="37" t="s">
        <v>1</v>
      </c>
      <c r="E162" s="96" t="s">
        <v>11</v>
      </c>
      <c r="F162" s="37" t="s">
        <v>1</v>
      </c>
      <c r="G162" s="55" t="s">
        <v>7</v>
      </c>
      <c r="H162" s="38"/>
      <c r="I162" s="91"/>
      <c r="J162" s="37" t="s">
        <v>1</v>
      </c>
      <c r="K162" s="49" t="s">
        <v>12</v>
      </c>
      <c r="L162" s="37" t="s">
        <v>1</v>
      </c>
      <c r="M162" s="36" t="s">
        <v>13</v>
      </c>
    </row>
    <row r="163" spans="1:13" ht="12.75">
      <c r="A163" s="238"/>
      <c r="B163" s="63" t="s">
        <v>70</v>
      </c>
      <c r="C163" s="50"/>
      <c r="D163" s="40" t="str">
        <f>IF(C163=0,"fehlt",VLOOKUP(C163,_60m,2))</f>
        <v>fehlt</v>
      </c>
      <c r="E163" s="97"/>
      <c r="F163" s="40" t="str">
        <f>IF(E163=0,"fehlt",VLOOKUP(E163,Ball,2))</f>
        <v>fehlt</v>
      </c>
      <c r="G163" s="56"/>
      <c r="H163" s="46" t="s">
        <v>9</v>
      </c>
      <c r="I163" s="92"/>
      <c r="J163" s="40" t="str">
        <f>IF(G163=0,"fehlt",VLOOKUP(G163*60+ROUNDUP(I163,1),_2000m,2))</f>
        <v>fehlt</v>
      </c>
      <c r="K163" s="50"/>
      <c r="L163" s="41" t="str">
        <f>IF(K163=0,"fehlt",VLOOKUP(K163,Weit,2))</f>
        <v>fehlt</v>
      </c>
      <c r="M163" s="155">
        <f>SUM(L163,J163,F163,D163)</f>
        <v>0</v>
      </c>
    </row>
    <row r="164" spans="1:13" ht="12.75">
      <c r="A164" s="239"/>
      <c r="B164" s="64" t="s">
        <v>71</v>
      </c>
      <c r="C164" s="51"/>
      <c r="D164" s="42" t="str">
        <f>IF(C164=0,"fehlt",VLOOKUP(C164,_60m,2))</f>
        <v>fehlt</v>
      </c>
      <c r="E164" s="98"/>
      <c r="F164" s="42" t="str">
        <f>IF(E164=0,"fehlt",VLOOKUP(E164,Ball,2))</f>
        <v>fehlt</v>
      </c>
      <c r="G164" s="57"/>
      <c r="H164" s="47" t="s">
        <v>9</v>
      </c>
      <c r="I164" s="89"/>
      <c r="J164" s="42" t="str">
        <f>IF(G164=0,"fehlt",VLOOKUP(G164*60+ROUNDUP(I164,1),_2000m,2))</f>
        <v>fehlt</v>
      </c>
      <c r="K164" s="51"/>
      <c r="L164" s="43" t="str">
        <f>IF(K164=0,"fehlt",VLOOKUP(K164,Weit,2))</f>
        <v>fehlt</v>
      </c>
      <c r="M164" s="156">
        <f>SUM(L164,J164,F164,D164)</f>
        <v>0</v>
      </c>
    </row>
    <row r="165" spans="1:13" ht="12.75">
      <c r="A165" s="239"/>
      <c r="B165" s="64" t="s">
        <v>72</v>
      </c>
      <c r="C165" s="51"/>
      <c r="D165" s="42" t="str">
        <f>IF(C165=0,"fehlt",VLOOKUP(C165,_60m,2))</f>
        <v>fehlt</v>
      </c>
      <c r="E165" s="98"/>
      <c r="F165" s="42" t="str">
        <f>IF(E165=0,"fehlt",VLOOKUP(E165,Ball,2))</f>
        <v>fehlt</v>
      </c>
      <c r="G165" s="57"/>
      <c r="H165" s="47" t="s">
        <v>9</v>
      </c>
      <c r="I165" s="89"/>
      <c r="J165" s="42" t="str">
        <f>IF(G165=0,"fehlt",VLOOKUP(G165*60+ROUNDUP(I165,1),_2000m,2))</f>
        <v>fehlt</v>
      </c>
      <c r="K165" s="51"/>
      <c r="L165" s="43" t="str">
        <f>IF(K165=0,"fehlt",VLOOKUP(K165,Weit,2))</f>
        <v>fehlt</v>
      </c>
      <c r="M165" s="156">
        <f>SUM(L165,J165,F165,D165)</f>
        <v>0</v>
      </c>
    </row>
    <row r="166" spans="1:13" ht="12.75">
      <c r="A166" s="239"/>
      <c r="B166" s="64" t="s">
        <v>73</v>
      </c>
      <c r="C166" s="51"/>
      <c r="D166" s="42" t="str">
        <f>IF(C166=0,"fehlt",VLOOKUP(C166,_60m,2))</f>
        <v>fehlt</v>
      </c>
      <c r="E166" s="98"/>
      <c r="F166" s="42" t="str">
        <f>IF(E166=0,"fehlt",VLOOKUP(E166,Ball,2))</f>
        <v>fehlt</v>
      </c>
      <c r="G166" s="57"/>
      <c r="H166" s="47" t="s">
        <v>9</v>
      </c>
      <c r="I166" s="89"/>
      <c r="J166" s="42" t="str">
        <f>IF(G166=0,"fehlt",VLOOKUP(G166*60+ROUNDUP(I166,1),_2000m,2))</f>
        <v>fehlt</v>
      </c>
      <c r="K166" s="51"/>
      <c r="L166" s="43" t="str">
        <f>IF(K166=0,"fehlt",VLOOKUP(K166,Weit,2))</f>
        <v>fehlt</v>
      </c>
      <c r="M166" s="156">
        <f>SUM(L166,J166,F166,D166)</f>
        <v>0</v>
      </c>
    </row>
    <row r="167" spans="1:13" ht="13.5" thickBot="1">
      <c r="A167" s="240"/>
      <c r="B167" s="65" t="s">
        <v>74</v>
      </c>
      <c r="C167" s="52"/>
      <c r="D167" s="44" t="str">
        <f>IF(C167=0,"fehlt",VLOOKUP(C167,_60m,2))</f>
        <v>fehlt</v>
      </c>
      <c r="E167" s="99"/>
      <c r="F167" s="44" t="str">
        <f>IF(E167=0,"fehlt",VLOOKUP(E167,Ball,2))</f>
        <v>fehlt</v>
      </c>
      <c r="G167" s="58"/>
      <c r="H167" s="48" t="s">
        <v>9</v>
      </c>
      <c r="I167" s="93"/>
      <c r="J167" s="44" t="str">
        <f>IF(G167=0,"fehlt",VLOOKUP(G167*60+ROUNDUP(I167,1),_2000m,2))</f>
        <v>fehlt</v>
      </c>
      <c r="K167" s="52"/>
      <c r="L167" s="45" t="str">
        <f>IF(K167=0,"fehlt",VLOOKUP(K167,Weit,2))</f>
        <v>fehlt</v>
      </c>
      <c r="M167" s="156">
        <f>SUM(L167,J167,F167,D167)</f>
        <v>0</v>
      </c>
    </row>
    <row r="168" spans="2:13" ht="15.75" thickBot="1">
      <c r="B168" s="66" t="s">
        <v>14</v>
      </c>
      <c r="C168" s="53">
        <f>SUM(C163:C167)</f>
        <v>0</v>
      </c>
      <c r="D168" s="39"/>
      <c r="E168" s="100">
        <f>SUM(E163:E167)</f>
        <v>0</v>
      </c>
      <c r="F168" s="39"/>
      <c r="G168" s="59">
        <f>SUM(G163:G167)</f>
        <v>0</v>
      </c>
      <c r="H168" s="39" t="s">
        <v>9</v>
      </c>
      <c r="I168" s="94">
        <f>SUM(I163:I167)</f>
        <v>0</v>
      </c>
      <c r="J168" s="39"/>
      <c r="K168" s="53">
        <f>SUM(K163:K167)</f>
        <v>0</v>
      </c>
      <c r="L168" s="39"/>
      <c r="M168" s="154">
        <f>SUM(M163:M167)-MIN(M163:M167)</f>
        <v>0</v>
      </c>
    </row>
    <row r="170" spans="1:13" ht="16.5" thickBot="1">
      <c r="A170" s="237" t="s">
        <v>10</v>
      </c>
      <c r="B170" s="62" t="s">
        <v>75</v>
      </c>
      <c r="C170" s="49" t="s">
        <v>6</v>
      </c>
      <c r="D170" s="37" t="s">
        <v>1</v>
      </c>
      <c r="E170" s="96" t="s">
        <v>11</v>
      </c>
      <c r="F170" s="37" t="s">
        <v>1</v>
      </c>
      <c r="G170" s="55" t="s">
        <v>7</v>
      </c>
      <c r="H170" s="38"/>
      <c r="I170" s="91"/>
      <c r="J170" s="37" t="s">
        <v>1</v>
      </c>
      <c r="K170" s="49" t="s">
        <v>12</v>
      </c>
      <c r="L170" s="37" t="s">
        <v>1</v>
      </c>
      <c r="M170" s="36" t="s">
        <v>13</v>
      </c>
    </row>
    <row r="171" spans="1:13" ht="12.75">
      <c r="A171" s="238"/>
      <c r="B171" s="63" t="s">
        <v>76</v>
      </c>
      <c r="C171" s="50"/>
      <c r="D171" s="40" t="str">
        <f>IF(C171=0,"fehlt",VLOOKUP(C171,_60m,2))</f>
        <v>fehlt</v>
      </c>
      <c r="E171" s="97"/>
      <c r="F171" s="40" t="str">
        <f>IF(E171=0,"fehlt",VLOOKUP(E171,Ball,2))</f>
        <v>fehlt</v>
      </c>
      <c r="G171" s="56"/>
      <c r="H171" s="46" t="s">
        <v>9</v>
      </c>
      <c r="I171" s="92"/>
      <c r="J171" s="40" t="str">
        <f>IF(G171=0,"fehlt",VLOOKUP(G171*60+ROUNDUP(I171,1),_2000m,2))</f>
        <v>fehlt</v>
      </c>
      <c r="K171" s="50"/>
      <c r="L171" s="41" t="str">
        <f>IF(K171=0,"fehlt",VLOOKUP(K171,Weit,2))</f>
        <v>fehlt</v>
      </c>
      <c r="M171" s="155">
        <f>SUM(L171,J171,F171,D171)</f>
        <v>0</v>
      </c>
    </row>
    <row r="172" spans="1:13" ht="12.75">
      <c r="A172" s="239"/>
      <c r="B172" s="64" t="s">
        <v>77</v>
      </c>
      <c r="C172" s="51"/>
      <c r="D172" s="42" t="str">
        <f>IF(C172=0,"fehlt",VLOOKUP(C172,_60m,2))</f>
        <v>fehlt</v>
      </c>
      <c r="E172" s="98"/>
      <c r="F172" s="42" t="str">
        <f>IF(E172=0,"fehlt",VLOOKUP(E172,Ball,2))</f>
        <v>fehlt</v>
      </c>
      <c r="G172" s="57"/>
      <c r="H172" s="47" t="s">
        <v>9</v>
      </c>
      <c r="I172" s="89"/>
      <c r="J172" s="42" t="str">
        <f>IF(G172=0,"fehlt",VLOOKUP(G172*60+ROUNDUP(I172,1),_2000m,2))</f>
        <v>fehlt</v>
      </c>
      <c r="K172" s="51"/>
      <c r="L172" s="43" t="str">
        <f>IF(K172=0,"fehlt",VLOOKUP(K172,Weit,2))</f>
        <v>fehlt</v>
      </c>
      <c r="M172" s="156">
        <f>SUM(L172,J172,F172,D172)</f>
        <v>0</v>
      </c>
    </row>
    <row r="173" spans="1:13" ht="12.75">
      <c r="A173" s="239"/>
      <c r="B173" s="64" t="s">
        <v>78</v>
      </c>
      <c r="C173" s="51"/>
      <c r="D173" s="42" t="str">
        <f>IF(C173=0,"fehlt",VLOOKUP(C173,_60m,2))</f>
        <v>fehlt</v>
      </c>
      <c r="E173" s="98"/>
      <c r="F173" s="42" t="str">
        <f>IF(E173=0,"fehlt",VLOOKUP(E173,Ball,2))</f>
        <v>fehlt</v>
      </c>
      <c r="G173" s="57"/>
      <c r="H173" s="47" t="s">
        <v>9</v>
      </c>
      <c r="I173" s="89"/>
      <c r="J173" s="42" t="str">
        <f>IF(G173=0,"fehlt",VLOOKUP(G173*60+ROUNDUP(I173,1),_2000m,2))</f>
        <v>fehlt</v>
      </c>
      <c r="K173" s="51"/>
      <c r="L173" s="43" t="str">
        <f>IF(K173=0,"fehlt",VLOOKUP(K173,Weit,2))</f>
        <v>fehlt</v>
      </c>
      <c r="M173" s="156">
        <f>SUM(L173,J173,F173,D173)</f>
        <v>0</v>
      </c>
    </row>
    <row r="174" spans="1:13" ht="12.75">
      <c r="A174" s="239"/>
      <c r="B174" s="64" t="s">
        <v>79</v>
      </c>
      <c r="C174" s="51"/>
      <c r="D174" s="42" t="str">
        <f>IF(C174=0,"fehlt",VLOOKUP(C174,_60m,2))</f>
        <v>fehlt</v>
      </c>
      <c r="E174" s="98"/>
      <c r="F174" s="42" t="str">
        <f>IF(E174=0,"fehlt",VLOOKUP(E174,Ball,2))</f>
        <v>fehlt</v>
      </c>
      <c r="G174" s="57"/>
      <c r="H174" s="47" t="s">
        <v>9</v>
      </c>
      <c r="I174" s="89"/>
      <c r="J174" s="42" t="str">
        <f>IF(G174=0,"fehlt",VLOOKUP(G174*60+ROUNDUP(I174,1),_2000m,2))</f>
        <v>fehlt</v>
      </c>
      <c r="K174" s="51"/>
      <c r="L174" s="43" t="str">
        <f>IF(K174=0,"fehlt",VLOOKUP(K174,Weit,2))</f>
        <v>fehlt</v>
      </c>
      <c r="M174" s="156">
        <f>SUM(L174,J174,F174,D174)</f>
        <v>0</v>
      </c>
    </row>
    <row r="175" spans="1:13" ht="13.5" thickBot="1">
      <c r="A175" s="240"/>
      <c r="B175" s="65" t="s">
        <v>80</v>
      </c>
      <c r="C175" s="52"/>
      <c r="D175" s="44" t="str">
        <f>IF(C175=0,"fehlt",VLOOKUP(C175,_60m,2))</f>
        <v>fehlt</v>
      </c>
      <c r="E175" s="99"/>
      <c r="F175" s="44" t="str">
        <f>IF(E175=0,"fehlt",VLOOKUP(E175,Ball,2))</f>
        <v>fehlt</v>
      </c>
      <c r="G175" s="58"/>
      <c r="H175" s="48" t="s">
        <v>9</v>
      </c>
      <c r="I175" s="93"/>
      <c r="J175" s="44" t="str">
        <f>IF(G175=0,"fehlt",VLOOKUP(G175*60+ROUNDUP(I175,1),_2000m,2))</f>
        <v>fehlt</v>
      </c>
      <c r="K175" s="52"/>
      <c r="L175" s="45" t="str">
        <f>IF(K175=0,"fehlt",VLOOKUP(K175,Weit,2))</f>
        <v>fehlt</v>
      </c>
      <c r="M175" s="156">
        <f>SUM(L175,J175,F175,D175)</f>
        <v>0</v>
      </c>
    </row>
    <row r="176" spans="2:13" ht="15.75" thickBot="1">
      <c r="B176" s="66" t="s">
        <v>14</v>
      </c>
      <c r="C176" s="53">
        <f>SUM(C171:C175)</f>
        <v>0</v>
      </c>
      <c r="D176" s="39"/>
      <c r="E176" s="100">
        <f>SUM(E171:E175)</f>
        <v>0</v>
      </c>
      <c r="F176" s="39"/>
      <c r="G176" s="59">
        <f>SUM(G171:G175)</f>
        <v>0</v>
      </c>
      <c r="H176" s="39" t="s">
        <v>9</v>
      </c>
      <c r="I176" s="94">
        <f>SUM(I171:I175)</f>
        <v>0</v>
      </c>
      <c r="J176" s="39"/>
      <c r="K176" s="53">
        <f>SUM(K171:K175)</f>
        <v>0</v>
      </c>
      <c r="L176" s="39"/>
      <c r="M176" s="154">
        <f>SUM(M171:M175)-MIN(M171:M175)</f>
        <v>0</v>
      </c>
    </row>
    <row r="178" spans="1:13" ht="16.5" thickBot="1">
      <c r="A178" s="237" t="s">
        <v>10</v>
      </c>
      <c r="B178" s="62" t="s">
        <v>81</v>
      </c>
      <c r="C178" s="49" t="s">
        <v>6</v>
      </c>
      <c r="D178" s="37" t="s">
        <v>1</v>
      </c>
      <c r="E178" s="96" t="s">
        <v>11</v>
      </c>
      <c r="F178" s="37" t="s">
        <v>1</v>
      </c>
      <c r="G178" s="55" t="s">
        <v>7</v>
      </c>
      <c r="H178" s="38"/>
      <c r="I178" s="91"/>
      <c r="J178" s="37" t="s">
        <v>1</v>
      </c>
      <c r="K178" s="49" t="s">
        <v>12</v>
      </c>
      <c r="L178" s="37" t="s">
        <v>1</v>
      </c>
      <c r="M178" s="36" t="s">
        <v>13</v>
      </c>
    </row>
    <row r="179" spans="1:13" ht="12.75">
      <c r="A179" s="238"/>
      <c r="B179" s="63" t="s">
        <v>82</v>
      </c>
      <c r="C179" s="50"/>
      <c r="D179" s="40" t="str">
        <f>IF(C179=0,"fehlt",VLOOKUP(C179,_60m,2))</f>
        <v>fehlt</v>
      </c>
      <c r="E179" s="97"/>
      <c r="F179" s="40" t="str">
        <f>IF(E179=0,"fehlt",VLOOKUP(E179,Ball,2))</f>
        <v>fehlt</v>
      </c>
      <c r="G179" s="56"/>
      <c r="H179" s="46" t="s">
        <v>9</v>
      </c>
      <c r="I179" s="92"/>
      <c r="J179" s="40" t="str">
        <f>IF(G179=0,"fehlt",VLOOKUP(G179*60+ROUNDUP(I179,1),_2000m,2))</f>
        <v>fehlt</v>
      </c>
      <c r="K179" s="50"/>
      <c r="L179" s="41" t="str">
        <f>IF(K179=0,"fehlt",VLOOKUP(K179,Weit,2))</f>
        <v>fehlt</v>
      </c>
      <c r="M179" s="155">
        <f>SUM(L179,J179,F179,D179)</f>
        <v>0</v>
      </c>
    </row>
    <row r="180" spans="1:13" ht="12.75">
      <c r="A180" s="239"/>
      <c r="B180" s="64" t="s">
        <v>83</v>
      </c>
      <c r="C180" s="51"/>
      <c r="D180" s="42" t="str">
        <f>IF(C180=0,"fehlt",VLOOKUP(C180,_60m,2))</f>
        <v>fehlt</v>
      </c>
      <c r="E180" s="98"/>
      <c r="F180" s="42" t="str">
        <f>IF(E180=0,"fehlt",VLOOKUP(E180,Ball,2))</f>
        <v>fehlt</v>
      </c>
      <c r="G180" s="57"/>
      <c r="H180" s="47" t="s">
        <v>9</v>
      </c>
      <c r="I180" s="89"/>
      <c r="J180" s="42" t="str">
        <f>IF(G180=0,"fehlt",VLOOKUP(G180*60+ROUNDUP(I180,1),_2000m,2))</f>
        <v>fehlt</v>
      </c>
      <c r="K180" s="51"/>
      <c r="L180" s="43" t="str">
        <f>IF(K180=0,"fehlt",VLOOKUP(K180,Weit,2))</f>
        <v>fehlt</v>
      </c>
      <c r="M180" s="156">
        <f>SUM(L180,J180,F180,D180)</f>
        <v>0</v>
      </c>
    </row>
    <row r="181" spans="1:13" ht="12.75">
      <c r="A181" s="239"/>
      <c r="B181" s="64" t="s">
        <v>84</v>
      </c>
      <c r="C181" s="51"/>
      <c r="D181" s="42" t="str">
        <f>IF(C181=0,"fehlt",VLOOKUP(C181,_60m,2))</f>
        <v>fehlt</v>
      </c>
      <c r="E181" s="98"/>
      <c r="F181" s="42" t="str">
        <f>IF(E181=0,"fehlt",VLOOKUP(E181,Ball,2))</f>
        <v>fehlt</v>
      </c>
      <c r="G181" s="57"/>
      <c r="H181" s="47" t="s">
        <v>9</v>
      </c>
      <c r="I181" s="89"/>
      <c r="J181" s="42" t="str">
        <f>IF(G181=0,"fehlt",VLOOKUP(G181*60+ROUNDUP(I181,1),_2000m,2))</f>
        <v>fehlt</v>
      </c>
      <c r="K181" s="51"/>
      <c r="L181" s="43" t="str">
        <f>IF(K181=0,"fehlt",VLOOKUP(K181,Weit,2))</f>
        <v>fehlt</v>
      </c>
      <c r="M181" s="156">
        <f>SUM(L181,J181,F181,D181)</f>
        <v>0</v>
      </c>
    </row>
    <row r="182" spans="1:13" ht="12.75">
      <c r="A182" s="239"/>
      <c r="B182" s="64" t="s">
        <v>85</v>
      </c>
      <c r="C182" s="51"/>
      <c r="D182" s="42" t="str">
        <f>IF(C182=0,"fehlt",VLOOKUP(C182,_60m,2))</f>
        <v>fehlt</v>
      </c>
      <c r="E182" s="98"/>
      <c r="F182" s="42" t="str">
        <f>IF(E182=0,"fehlt",VLOOKUP(E182,Ball,2))</f>
        <v>fehlt</v>
      </c>
      <c r="G182" s="57"/>
      <c r="H182" s="47" t="s">
        <v>9</v>
      </c>
      <c r="I182" s="89"/>
      <c r="J182" s="42" t="str">
        <f>IF(G182=0,"fehlt",VLOOKUP(G182*60+ROUNDUP(I182,1),_2000m,2))</f>
        <v>fehlt</v>
      </c>
      <c r="K182" s="51"/>
      <c r="L182" s="43" t="str">
        <f>IF(K182=0,"fehlt",VLOOKUP(K182,Weit,2))</f>
        <v>fehlt</v>
      </c>
      <c r="M182" s="156">
        <f>SUM(L182,J182,F182,D182)</f>
        <v>0</v>
      </c>
    </row>
    <row r="183" spans="1:13" ht="13.5" thickBot="1">
      <c r="A183" s="240"/>
      <c r="B183" s="65" t="s">
        <v>86</v>
      </c>
      <c r="C183" s="52"/>
      <c r="D183" s="44" t="str">
        <f>IF(C183=0,"fehlt",VLOOKUP(C183,_60m,2))</f>
        <v>fehlt</v>
      </c>
      <c r="E183" s="99"/>
      <c r="F183" s="44" t="str">
        <f>IF(E183=0,"fehlt",VLOOKUP(E183,Ball,2))</f>
        <v>fehlt</v>
      </c>
      <c r="G183" s="58"/>
      <c r="H183" s="48" t="s">
        <v>9</v>
      </c>
      <c r="I183" s="93"/>
      <c r="J183" s="44" t="str">
        <f>IF(G183=0,"fehlt",VLOOKUP(G183*60+ROUNDUP(I183,1),_2000m,2))</f>
        <v>fehlt</v>
      </c>
      <c r="K183" s="52"/>
      <c r="L183" s="45" t="str">
        <f>IF(K183=0,"fehlt",VLOOKUP(K183,Weit,2))</f>
        <v>fehlt</v>
      </c>
      <c r="M183" s="156">
        <f>SUM(L183,J183,F183,D183)</f>
        <v>0</v>
      </c>
    </row>
    <row r="184" spans="2:13" ht="15.75" thickBot="1">
      <c r="B184" s="66" t="s">
        <v>14</v>
      </c>
      <c r="C184" s="53">
        <f>SUM(C179:C183)</f>
        <v>0</v>
      </c>
      <c r="D184" s="39"/>
      <c r="E184" s="100">
        <f>SUM(E179:E183)</f>
        <v>0</v>
      </c>
      <c r="F184" s="39"/>
      <c r="G184" s="59">
        <f>SUM(G179:G183)</f>
        <v>0</v>
      </c>
      <c r="H184" s="39" t="s">
        <v>9</v>
      </c>
      <c r="I184" s="94">
        <f>SUM(I179:I183)</f>
        <v>0</v>
      </c>
      <c r="J184" s="39"/>
      <c r="K184" s="53">
        <f>SUM(K179:K183)</f>
        <v>0</v>
      </c>
      <c r="L184" s="39"/>
      <c r="M184" s="154">
        <f>SUM(M179:M183)-MIN(M179:M183)</f>
        <v>0</v>
      </c>
    </row>
    <row r="186" spans="1:13" ht="16.5" thickBot="1">
      <c r="A186" s="237" t="s">
        <v>10</v>
      </c>
      <c r="B186" s="62" t="s">
        <v>87</v>
      </c>
      <c r="C186" s="49" t="s">
        <v>6</v>
      </c>
      <c r="D186" s="37" t="s">
        <v>1</v>
      </c>
      <c r="E186" s="96" t="s">
        <v>11</v>
      </c>
      <c r="F186" s="37" t="s">
        <v>1</v>
      </c>
      <c r="G186" s="55" t="s">
        <v>7</v>
      </c>
      <c r="H186" s="38"/>
      <c r="I186" s="91"/>
      <c r="J186" s="37" t="s">
        <v>1</v>
      </c>
      <c r="K186" s="49" t="s">
        <v>12</v>
      </c>
      <c r="L186" s="37" t="s">
        <v>1</v>
      </c>
      <c r="M186" s="36" t="s">
        <v>13</v>
      </c>
    </row>
    <row r="187" spans="1:13" ht="12.75">
      <c r="A187" s="238"/>
      <c r="B187" s="63" t="s">
        <v>88</v>
      </c>
      <c r="C187" s="50"/>
      <c r="D187" s="40" t="str">
        <f>IF(C187=0,"fehlt",VLOOKUP(C187,_60m,2))</f>
        <v>fehlt</v>
      </c>
      <c r="E187" s="97"/>
      <c r="F187" s="40" t="str">
        <f>IF(E187=0,"fehlt",VLOOKUP(E187,Ball,2))</f>
        <v>fehlt</v>
      </c>
      <c r="G187" s="56"/>
      <c r="H187" s="46" t="s">
        <v>9</v>
      </c>
      <c r="I187" s="92"/>
      <c r="J187" s="40" t="str">
        <f>IF(G187=0,"fehlt",VLOOKUP(G187*60+ROUNDUP(I187,1),_2000m,2))</f>
        <v>fehlt</v>
      </c>
      <c r="K187" s="50"/>
      <c r="L187" s="41" t="str">
        <f>IF(K187=0,"fehlt",VLOOKUP(K187,Weit,2))</f>
        <v>fehlt</v>
      </c>
      <c r="M187" s="155">
        <f>SUM(L187,J187,F187,D187)</f>
        <v>0</v>
      </c>
    </row>
    <row r="188" spans="1:13" ht="12.75">
      <c r="A188" s="239"/>
      <c r="B188" s="64" t="s">
        <v>89</v>
      </c>
      <c r="C188" s="51"/>
      <c r="D188" s="42" t="str">
        <f>IF(C188=0,"fehlt",VLOOKUP(C188,_60m,2))</f>
        <v>fehlt</v>
      </c>
      <c r="E188" s="98"/>
      <c r="F188" s="42" t="str">
        <f>IF(E188=0,"fehlt",VLOOKUP(E188,Ball,2))</f>
        <v>fehlt</v>
      </c>
      <c r="G188" s="57"/>
      <c r="H188" s="47" t="s">
        <v>9</v>
      </c>
      <c r="I188" s="89"/>
      <c r="J188" s="42" t="str">
        <f>IF(G188=0,"fehlt",VLOOKUP(G188*60+ROUNDUP(I188,1),_2000m,2))</f>
        <v>fehlt</v>
      </c>
      <c r="K188" s="51"/>
      <c r="L188" s="43" t="str">
        <f>IF(K188=0,"fehlt",VLOOKUP(K188,Weit,2))</f>
        <v>fehlt</v>
      </c>
      <c r="M188" s="156">
        <f>SUM(L188,J188,F188,D188)</f>
        <v>0</v>
      </c>
    </row>
    <row r="189" spans="1:13" ht="12.75">
      <c r="A189" s="239"/>
      <c r="B189" s="64" t="s">
        <v>90</v>
      </c>
      <c r="C189" s="51"/>
      <c r="D189" s="42" t="str">
        <f>IF(C189=0,"fehlt",VLOOKUP(C189,_60m,2))</f>
        <v>fehlt</v>
      </c>
      <c r="E189" s="98"/>
      <c r="F189" s="42" t="str">
        <f>IF(E189=0,"fehlt",VLOOKUP(E189,Ball,2))</f>
        <v>fehlt</v>
      </c>
      <c r="G189" s="57"/>
      <c r="H189" s="47" t="s">
        <v>9</v>
      </c>
      <c r="I189" s="89"/>
      <c r="J189" s="42" t="str">
        <f>IF(G189=0,"fehlt",VLOOKUP(G189*60+ROUNDUP(I189,1),_2000m,2))</f>
        <v>fehlt</v>
      </c>
      <c r="K189" s="51"/>
      <c r="L189" s="43" t="str">
        <f>IF(K189=0,"fehlt",VLOOKUP(K189,Weit,2))</f>
        <v>fehlt</v>
      </c>
      <c r="M189" s="156">
        <f>SUM(L189,J189,F189,D189)</f>
        <v>0</v>
      </c>
    </row>
    <row r="190" spans="1:13" ht="12.75">
      <c r="A190" s="239"/>
      <c r="B190" s="64" t="s">
        <v>91</v>
      </c>
      <c r="C190" s="51"/>
      <c r="D190" s="42" t="str">
        <f>IF(C190=0,"fehlt",VLOOKUP(C190,_60m,2))</f>
        <v>fehlt</v>
      </c>
      <c r="E190" s="98"/>
      <c r="F190" s="42" t="str">
        <f>IF(E190=0,"fehlt",VLOOKUP(E190,Ball,2))</f>
        <v>fehlt</v>
      </c>
      <c r="G190" s="57"/>
      <c r="H190" s="47" t="s">
        <v>9</v>
      </c>
      <c r="I190" s="89"/>
      <c r="J190" s="42" t="str">
        <f>IF(G190=0,"fehlt",VLOOKUP(G190*60+ROUNDUP(I190,1),_2000m,2))</f>
        <v>fehlt</v>
      </c>
      <c r="K190" s="51"/>
      <c r="L190" s="43" t="str">
        <f>IF(K190=0,"fehlt",VLOOKUP(K190,Weit,2))</f>
        <v>fehlt</v>
      </c>
      <c r="M190" s="156">
        <f>SUM(L190,J190,F190,D190)</f>
        <v>0</v>
      </c>
    </row>
    <row r="191" spans="1:13" ht="13.5" thickBot="1">
      <c r="A191" s="240"/>
      <c r="B191" s="65" t="s">
        <v>92</v>
      </c>
      <c r="C191" s="52"/>
      <c r="D191" s="44" t="str">
        <f>IF(C191=0,"fehlt",VLOOKUP(C191,_60m,2))</f>
        <v>fehlt</v>
      </c>
      <c r="E191" s="99"/>
      <c r="F191" s="44" t="str">
        <f>IF(E191=0,"fehlt",VLOOKUP(E191,Ball,2))</f>
        <v>fehlt</v>
      </c>
      <c r="G191" s="58"/>
      <c r="H191" s="48" t="s">
        <v>9</v>
      </c>
      <c r="I191" s="93"/>
      <c r="J191" s="44" t="str">
        <f>IF(G191=0,"fehlt",VLOOKUP(G191*60+ROUNDUP(I191,1),_2000m,2))</f>
        <v>fehlt</v>
      </c>
      <c r="K191" s="52"/>
      <c r="L191" s="45" t="str">
        <f>IF(K191=0,"fehlt",VLOOKUP(K191,Weit,2))</f>
        <v>fehlt</v>
      </c>
      <c r="M191" s="156">
        <f>SUM(L191,J191,F191,D191)</f>
        <v>0</v>
      </c>
    </row>
    <row r="192" spans="2:13" ht="15.75" thickBot="1">
      <c r="B192" s="66" t="s">
        <v>14</v>
      </c>
      <c r="C192" s="53">
        <f>SUM(C187:C191)</f>
        <v>0</v>
      </c>
      <c r="D192" s="39"/>
      <c r="E192" s="100">
        <f>SUM(E187:E191)</f>
        <v>0</v>
      </c>
      <c r="F192" s="39"/>
      <c r="G192" s="59">
        <f>SUM(G187:G191)</f>
        <v>0</v>
      </c>
      <c r="H192" s="39" t="s">
        <v>9</v>
      </c>
      <c r="I192" s="94">
        <f>SUM(I187:I191)</f>
        <v>0</v>
      </c>
      <c r="J192" s="39"/>
      <c r="K192" s="53">
        <f>SUM(K187:K191)</f>
        <v>0</v>
      </c>
      <c r="L192" s="39"/>
      <c r="M192" s="154">
        <f>SUM(M187:M191)-MIN(M187:M191)</f>
        <v>0</v>
      </c>
    </row>
    <row r="194" spans="1:13" ht="16.5" thickBot="1">
      <c r="A194" s="237" t="s">
        <v>10</v>
      </c>
      <c r="B194" s="62" t="s">
        <v>139</v>
      </c>
      <c r="C194" s="49" t="s">
        <v>6</v>
      </c>
      <c r="D194" s="37" t="s">
        <v>1</v>
      </c>
      <c r="E194" s="96" t="s">
        <v>11</v>
      </c>
      <c r="F194" s="37" t="s">
        <v>1</v>
      </c>
      <c r="G194" s="55" t="s">
        <v>7</v>
      </c>
      <c r="H194" s="38"/>
      <c r="I194" s="91"/>
      <c r="J194" s="37" t="s">
        <v>1</v>
      </c>
      <c r="K194" s="49" t="s">
        <v>12</v>
      </c>
      <c r="L194" s="37" t="s">
        <v>1</v>
      </c>
      <c r="M194" s="36" t="s">
        <v>13</v>
      </c>
    </row>
    <row r="195" spans="1:13" ht="12.75">
      <c r="A195" s="238"/>
      <c r="B195" s="63" t="s">
        <v>140</v>
      </c>
      <c r="C195" s="50"/>
      <c r="D195" s="40" t="str">
        <f>IF(C195=0,"fehlt",VLOOKUP(C195,_60m,2))</f>
        <v>fehlt</v>
      </c>
      <c r="E195" s="97"/>
      <c r="F195" s="40" t="str">
        <f>IF(E195=0,"fehlt",VLOOKUP(E195,Ball,2))</f>
        <v>fehlt</v>
      </c>
      <c r="G195" s="56"/>
      <c r="H195" s="46" t="s">
        <v>9</v>
      </c>
      <c r="I195" s="92"/>
      <c r="J195" s="40" t="str">
        <f>IF(G195=0,"fehlt",VLOOKUP(G195*60+ROUNDUP(I195,1),_2000m,2))</f>
        <v>fehlt</v>
      </c>
      <c r="K195" s="50"/>
      <c r="L195" s="41" t="str">
        <f>IF(K195=0,"fehlt",VLOOKUP(K195,Weit,2))</f>
        <v>fehlt</v>
      </c>
      <c r="M195" s="155">
        <f>SUM(L195,J195,F195,D195)</f>
        <v>0</v>
      </c>
    </row>
    <row r="196" spans="1:13" ht="12.75">
      <c r="A196" s="239"/>
      <c r="B196" s="64" t="s">
        <v>141</v>
      </c>
      <c r="C196" s="51"/>
      <c r="D196" s="42" t="str">
        <f>IF(C196=0,"fehlt",VLOOKUP(C196,_60m,2))</f>
        <v>fehlt</v>
      </c>
      <c r="E196" s="98"/>
      <c r="F196" s="42" t="str">
        <f>IF(E196=0,"fehlt",VLOOKUP(E196,Ball,2))</f>
        <v>fehlt</v>
      </c>
      <c r="G196" s="57"/>
      <c r="H196" s="47" t="s">
        <v>9</v>
      </c>
      <c r="I196" s="89"/>
      <c r="J196" s="42" t="str">
        <f>IF(G196=0,"fehlt",VLOOKUP(G196*60+ROUNDUP(I196,1),_2000m,2))</f>
        <v>fehlt</v>
      </c>
      <c r="K196" s="51"/>
      <c r="L196" s="43" t="str">
        <f>IF(K196=0,"fehlt",VLOOKUP(K196,Weit,2))</f>
        <v>fehlt</v>
      </c>
      <c r="M196" s="156">
        <f>SUM(L196,J196,F196,D196)</f>
        <v>0</v>
      </c>
    </row>
    <row r="197" spans="1:13" ht="12.75">
      <c r="A197" s="239"/>
      <c r="B197" s="64" t="s">
        <v>142</v>
      </c>
      <c r="C197" s="51"/>
      <c r="D197" s="42" t="str">
        <f>IF(C197=0,"fehlt",VLOOKUP(C197,_60m,2))</f>
        <v>fehlt</v>
      </c>
      <c r="E197" s="98"/>
      <c r="F197" s="42" t="str">
        <f>IF(E197=0,"fehlt",VLOOKUP(E197,Ball,2))</f>
        <v>fehlt</v>
      </c>
      <c r="G197" s="57"/>
      <c r="H197" s="47" t="s">
        <v>9</v>
      </c>
      <c r="I197" s="89"/>
      <c r="J197" s="42" t="str">
        <f>IF(G197=0,"fehlt",VLOOKUP(G197*60+ROUNDUP(I197,1),_2000m,2))</f>
        <v>fehlt</v>
      </c>
      <c r="K197" s="51"/>
      <c r="L197" s="43" t="str">
        <f>IF(K197=0,"fehlt",VLOOKUP(K197,Weit,2))</f>
        <v>fehlt</v>
      </c>
      <c r="M197" s="156">
        <f>SUM(L197,J197,F197,D197)</f>
        <v>0</v>
      </c>
    </row>
    <row r="198" spans="1:13" ht="12.75">
      <c r="A198" s="239"/>
      <c r="B198" s="64" t="s">
        <v>143</v>
      </c>
      <c r="C198" s="51"/>
      <c r="D198" s="42" t="str">
        <f>IF(C198=0,"fehlt",VLOOKUP(C198,_60m,2))</f>
        <v>fehlt</v>
      </c>
      <c r="E198" s="98"/>
      <c r="F198" s="42" t="str">
        <f>IF(E198=0,"fehlt",VLOOKUP(E198,Ball,2))</f>
        <v>fehlt</v>
      </c>
      <c r="G198" s="57"/>
      <c r="H198" s="47" t="s">
        <v>9</v>
      </c>
      <c r="I198" s="89"/>
      <c r="J198" s="42" t="str">
        <f>IF(G198=0,"fehlt",VLOOKUP(G198*60+ROUNDUP(I198,1),_2000m,2))</f>
        <v>fehlt</v>
      </c>
      <c r="K198" s="51"/>
      <c r="L198" s="43" t="str">
        <f>IF(K198=0,"fehlt",VLOOKUP(K198,Weit,2))</f>
        <v>fehlt</v>
      </c>
      <c r="M198" s="156">
        <f>SUM(L198,J198,F198,D198)</f>
        <v>0</v>
      </c>
    </row>
    <row r="199" spans="1:13" ht="13.5" thickBot="1">
      <c r="A199" s="240"/>
      <c r="B199" s="65" t="s">
        <v>144</v>
      </c>
      <c r="C199" s="52"/>
      <c r="D199" s="44" t="str">
        <f>IF(C199=0,"fehlt",VLOOKUP(C199,_60m,2))</f>
        <v>fehlt</v>
      </c>
      <c r="E199" s="99"/>
      <c r="F199" s="44" t="str">
        <f>IF(E199=0,"fehlt",VLOOKUP(E199,Ball,2))</f>
        <v>fehlt</v>
      </c>
      <c r="G199" s="58"/>
      <c r="H199" s="48" t="s">
        <v>9</v>
      </c>
      <c r="I199" s="93"/>
      <c r="J199" s="44" t="str">
        <f>IF(G199=0,"fehlt",VLOOKUP(G199*60+ROUNDUP(I199,1),_2000m,2))</f>
        <v>fehlt</v>
      </c>
      <c r="K199" s="52"/>
      <c r="L199" s="45" t="str">
        <f>IF(K199=0,"fehlt",VLOOKUP(K199,Weit,2))</f>
        <v>fehlt</v>
      </c>
      <c r="M199" s="156">
        <f>SUM(L199,J199,F199,D199)</f>
        <v>0</v>
      </c>
    </row>
    <row r="200" spans="2:13" ht="15.75" thickBot="1">
      <c r="B200" s="66" t="s">
        <v>14</v>
      </c>
      <c r="C200" s="53">
        <f>SUM(C195:C199)</f>
        <v>0</v>
      </c>
      <c r="D200" s="39"/>
      <c r="E200" s="100">
        <f>SUM(E195:E199)</f>
        <v>0</v>
      </c>
      <c r="F200" s="39"/>
      <c r="G200" s="59">
        <f>SUM(G195:G199)</f>
        <v>0</v>
      </c>
      <c r="H200" s="39" t="s">
        <v>9</v>
      </c>
      <c r="I200" s="94">
        <f>SUM(I195:I199)</f>
        <v>0</v>
      </c>
      <c r="J200" s="39"/>
      <c r="K200" s="53">
        <f>SUM(K195:K199)</f>
        <v>0</v>
      </c>
      <c r="L200" s="39"/>
      <c r="M200" s="154">
        <f>SUM(M195:M199)-MIN(M195:M199)</f>
        <v>0</v>
      </c>
    </row>
    <row r="202" spans="1:13" ht="16.5" thickBot="1">
      <c r="A202" s="237" t="s">
        <v>10</v>
      </c>
      <c r="B202" s="62" t="s">
        <v>145</v>
      </c>
      <c r="C202" s="49" t="s">
        <v>6</v>
      </c>
      <c r="D202" s="37" t="s">
        <v>1</v>
      </c>
      <c r="E202" s="96" t="s">
        <v>11</v>
      </c>
      <c r="F202" s="37" t="s">
        <v>1</v>
      </c>
      <c r="G202" s="55" t="s">
        <v>7</v>
      </c>
      <c r="H202" s="38"/>
      <c r="I202" s="91"/>
      <c r="J202" s="37" t="s">
        <v>1</v>
      </c>
      <c r="K202" s="49" t="s">
        <v>12</v>
      </c>
      <c r="L202" s="37" t="s">
        <v>1</v>
      </c>
      <c r="M202" s="36" t="s">
        <v>13</v>
      </c>
    </row>
    <row r="203" spans="1:13" ht="12.75">
      <c r="A203" s="238"/>
      <c r="B203" s="63" t="s">
        <v>146</v>
      </c>
      <c r="C203" s="50"/>
      <c r="D203" s="40" t="str">
        <f>IF(C203=0,"fehlt",VLOOKUP(C203,_60m,2))</f>
        <v>fehlt</v>
      </c>
      <c r="E203" s="97"/>
      <c r="F203" s="40" t="str">
        <f>IF(E203=0,"fehlt",VLOOKUP(E203,Ball,2))</f>
        <v>fehlt</v>
      </c>
      <c r="G203" s="56"/>
      <c r="H203" s="46" t="s">
        <v>9</v>
      </c>
      <c r="I203" s="92"/>
      <c r="J203" s="40" t="str">
        <f>IF(G203=0,"fehlt",VLOOKUP(G203*60+ROUNDUP(I203,1),_2000m,2))</f>
        <v>fehlt</v>
      </c>
      <c r="K203" s="50"/>
      <c r="L203" s="41" t="str">
        <f>IF(K203=0,"fehlt",VLOOKUP(K203,Weit,2))</f>
        <v>fehlt</v>
      </c>
      <c r="M203" s="155">
        <f>SUM(L203,J203,F203,D203)</f>
        <v>0</v>
      </c>
    </row>
    <row r="204" spans="1:13" ht="12.75">
      <c r="A204" s="239"/>
      <c r="B204" s="64" t="s">
        <v>147</v>
      </c>
      <c r="C204" s="51"/>
      <c r="D204" s="42" t="str">
        <f>IF(C204=0,"fehlt",VLOOKUP(C204,_60m,2))</f>
        <v>fehlt</v>
      </c>
      <c r="E204" s="98"/>
      <c r="F204" s="42" t="str">
        <f>IF(E204=0,"fehlt",VLOOKUP(E204,Ball,2))</f>
        <v>fehlt</v>
      </c>
      <c r="G204" s="57"/>
      <c r="H204" s="47" t="s">
        <v>9</v>
      </c>
      <c r="I204" s="89"/>
      <c r="J204" s="42" t="str">
        <f>IF(G204=0,"fehlt",VLOOKUP(G204*60+ROUNDUP(I204,1),_2000m,2))</f>
        <v>fehlt</v>
      </c>
      <c r="K204" s="51"/>
      <c r="L204" s="43" t="str">
        <f>IF(K204=0,"fehlt",VLOOKUP(K204,Weit,2))</f>
        <v>fehlt</v>
      </c>
      <c r="M204" s="156">
        <f>SUM(L204,J204,F204,D204)</f>
        <v>0</v>
      </c>
    </row>
    <row r="205" spans="1:13" ht="12.75">
      <c r="A205" s="239"/>
      <c r="B205" s="64" t="s">
        <v>148</v>
      </c>
      <c r="C205" s="51"/>
      <c r="D205" s="42" t="str">
        <f>IF(C205=0,"fehlt",VLOOKUP(C205,_60m,2))</f>
        <v>fehlt</v>
      </c>
      <c r="E205" s="98"/>
      <c r="F205" s="42" t="str">
        <f>IF(E205=0,"fehlt",VLOOKUP(E205,Ball,2))</f>
        <v>fehlt</v>
      </c>
      <c r="G205" s="57"/>
      <c r="H205" s="47" t="s">
        <v>9</v>
      </c>
      <c r="I205" s="89"/>
      <c r="J205" s="42" t="str">
        <f>IF(G205=0,"fehlt",VLOOKUP(G205*60+ROUNDUP(I205,1),_2000m,2))</f>
        <v>fehlt</v>
      </c>
      <c r="K205" s="51"/>
      <c r="L205" s="43" t="str">
        <f>IF(K205=0,"fehlt",VLOOKUP(K205,Weit,2))</f>
        <v>fehlt</v>
      </c>
      <c r="M205" s="156">
        <f>SUM(L205,J205,F205,D205)</f>
        <v>0</v>
      </c>
    </row>
    <row r="206" spans="1:13" ht="12.75">
      <c r="A206" s="239"/>
      <c r="B206" s="64" t="s">
        <v>149</v>
      </c>
      <c r="C206" s="51"/>
      <c r="D206" s="42" t="str">
        <f>IF(C206=0,"fehlt",VLOOKUP(C206,_60m,2))</f>
        <v>fehlt</v>
      </c>
      <c r="E206" s="98"/>
      <c r="F206" s="42" t="str">
        <f>IF(E206=0,"fehlt",VLOOKUP(E206,Ball,2))</f>
        <v>fehlt</v>
      </c>
      <c r="G206" s="57"/>
      <c r="H206" s="47" t="s">
        <v>9</v>
      </c>
      <c r="I206" s="89"/>
      <c r="J206" s="42" t="str">
        <f>IF(G206=0,"fehlt",VLOOKUP(G206*60+ROUNDUP(I206,1),_2000m,2))</f>
        <v>fehlt</v>
      </c>
      <c r="K206" s="51"/>
      <c r="L206" s="43" t="str">
        <f>IF(K206=0,"fehlt",VLOOKUP(K206,Weit,2))</f>
        <v>fehlt</v>
      </c>
      <c r="M206" s="156">
        <f>SUM(L206,J206,F206,D206)</f>
        <v>0</v>
      </c>
    </row>
    <row r="207" spans="1:13" ht="13.5" thickBot="1">
      <c r="A207" s="240"/>
      <c r="B207" s="65" t="s">
        <v>150</v>
      </c>
      <c r="C207" s="52"/>
      <c r="D207" s="44" t="str">
        <f>IF(C207=0,"fehlt",VLOOKUP(C207,_60m,2))</f>
        <v>fehlt</v>
      </c>
      <c r="E207" s="99"/>
      <c r="F207" s="44" t="str">
        <f>IF(E207=0,"fehlt",VLOOKUP(E207,Ball,2))</f>
        <v>fehlt</v>
      </c>
      <c r="G207" s="58"/>
      <c r="H207" s="48" t="s">
        <v>9</v>
      </c>
      <c r="I207" s="93"/>
      <c r="J207" s="44" t="str">
        <f>IF(G207=0,"fehlt",VLOOKUP(G207*60+ROUNDUP(I207,1),_2000m,2))</f>
        <v>fehlt</v>
      </c>
      <c r="K207" s="52"/>
      <c r="L207" s="45" t="str">
        <f>IF(K207=0,"fehlt",VLOOKUP(K207,Weit,2))</f>
        <v>fehlt</v>
      </c>
      <c r="M207" s="156">
        <f>SUM(L207,J207,F207,D207)</f>
        <v>0</v>
      </c>
    </row>
    <row r="208" spans="2:13" ht="15.75" thickBot="1">
      <c r="B208" s="66" t="s">
        <v>14</v>
      </c>
      <c r="C208" s="53">
        <f>SUM(C203:C207)</f>
        <v>0</v>
      </c>
      <c r="D208" s="39"/>
      <c r="E208" s="100">
        <f>SUM(E203:E207)</f>
        <v>0</v>
      </c>
      <c r="F208" s="39"/>
      <c r="G208" s="59">
        <f>SUM(G203:G207)</f>
        <v>0</v>
      </c>
      <c r="H208" s="39" t="s">
        <v>9</v>
      </c>
      <c r="I208" s="94">
        <f>SUM(I203:I207)</f>
        <v>0</v>
      </c>
      <c r="J208" s="39"/>
      <c r="K208" s="53">
        <f>SUM(K203:K207)</f>
        <v>0</v>
      </c>
      <c r="L208" s="39"/>
      <c r="M208" s="154">
        <f>SUM(M203:M207)-MIN(M203:M207)</f>
        <v>0</v>
      </c>
    </row>
    <row r="210" spans="1:13" ht="16.5" thickBot="1">
      <c r="A210" s="237" t="s">
        <v>10</v>
      </c>
      <c r="B210" s="62" t="s">
        <v>151</v>
      </c>
      <c r="C210" s="49" t="s">
        <v>6</v>
      </c>
      <c r="D210" s="37" t="s">
        <v>1</v>
      </c>
      <c r="E210" s="96" t="s">
        <v>11</v>
      </c>
      <c r="F210" s="37" t="s">
        <v>1</v>
      </c>
      <c r="G210" s="55" t="s">
        <v>7</v>
      </c>
      <c r="H210" s="38"/>
      <c r="I210" s="91"/>
      <c r="J210" s="37" t="s">
        <v>1</v>
      </c>
      <c r="K210" s="49" t="s">
        <v>12</v>
      </c>
      <c r="L210" s="37" t="s">
        <v>1</v>
      </c>
      <c r="M210" s="36" t="s">
        <v>13</v>
      </c>
    </row>
    <row r="211" spans="1:13" ht="12.75">
      <c r="A211" s="238"/>
      <c r="B211" s="63" t="s">
        <v>152</v>
      </c>
      <c r="C211" s="50"/>
      <c r="D211" s="40" t="str">
        <f>IF(C211=0,"fehlt",VLOOKUP(C211,_60m,2))</f>
        <v>fehlt</v>
      </c>
      <c r="E211" s="97"/>
      <c r="F211" s="40" t="str">
        <f>IF(E211=0,"fehlt",VLOOKUP(E211,Ball,2))</f>
        <v>fehlt</v>
      </c>
      <c r="G211" s="56"/>
      <c r="H211" s="46" t="s">
        <v>9</v>
      </c>
      <c r="I211" s="92"/>
      <c r="J211" s="40" t="str">
        <f>IF(G211=0,"fehlt",VLOOKUP(G211*60+ROUNDUP(I211,1),_2000m,2))</f>
        <v>fehlt</v>
      </c>
      <c r="K211" s="50"/>
      <c r="L211" s="41" t="str">
        <f>IF(K211=0,"fehlt",VLOOKUP(K211,Weit,2))</f>
        <v>fehlt</v>
      </c>
      <c r="M211" s="155">
        <f>SUM(L211,J211,F211,D211)</f>
        <v>0</v>
      </c>
    </row>
    <row r="212" spans="1:13" ht="12.75">
      <c r="A212" s="239"/>
      <c r="B212" s="64" t="s">
        <v>153</v>
      </c>
      <c r="C212" s="51"/>
      <c r="D212" s="42" t="str">
        <f>IF(C212=0,"fehlt",VLOOKUP(C212,_60m,2))</f>
        <v>fehlt</v>
      </c>
      <c r="E212" s="98"/>
      <c r="F212" s="42" t="str">
        <f>IF(E212=0,"fehlt",VLOOKUP(E212,Ball,2))</f>
        <v>fehlt</v>
      </c>
      <c r="G212" s="57"/>
      <c r="H212" s="47" t="s">
        <v>9</v>
      </c>
      <c r="I212" s="89"/>
      <c r="J212" s="42" t="str">
        <f>IF(G212=0,"fehlt",VLOOKUP(G212*60+ROUNDUP(I212,1),_2000m,2))</f>
        <v>fehlt</v>
      </c>
      <c r="K212" s="51"/>
      <c r="L212" s="43" t="str">
        <f>IF(K212=0,"fehlt",VLOOKUP(K212,Weit,2))</f>
        <v>fehlt</v>
      </c>
      <c r="M212" s="156">
        <f>SUM(L212,J212,F212,D212)</f>
        <v>0</v>
      </c>
    </row>
    <row r="213" spans="1:13" ht="12.75">
      <c r="A213" s="239"/>
      <c r="B213" s="64" t="s">
        <v>154</v>
      </c>
      <c r="C213" s="51"/>
      <c r="D213" s="42" t="str">
        <f>IF(C213=0,"fehlt",VLOOKUP(C213,_60m,2))</f>
        <v>fehlt</v>
      </c>
      <c r="E213" s="98"/>
      <c r="F213" s="42" t="str">
        <f>IF(E213=0,"fehlt",VLOOKUP(E213,Ball,2))</f>
        <v>fehlt</v>
      </c>
      <c r="G213" s="57"/>
      <c r="H213" s="47" t="s">
        <v>9</v>
      </c>
      <c r="I213" s="89"/>
      <c r="J213" s="42" t="str">
        <f>IF(G213=0,"fehlt",VLOOKUP(G213*60+ROUNDUP(I213,1),_2000m,2))</f>
        <v>fehlt</v>
      </c>
      <c r="K213" s="51"/>
      <c r="L213" s="43" t="str">
        <f>IF(K213=0,"fehlt",VLOOKUP(K213,Weit,2))</f>
        <v>fehlt</v>
      </c>
      <c r="M213" s="156">
        <f>SUM(L213,J213,F213,D213)</f>
        <v>0</v>
      </c>
    </row>
    <row r="214" spans="1:13" ht="12.75">
      <c r="A214" s="239"/>
      <c r="B214" s="64" t="s">
        <v>155</v>
      </c>
      <c r="C214" s="51"/>
      <c r="D214" s="42" t="str">
        <f>IF(C214=0,"fehlt",VLOOKUP(C214,_60m,2))</f>
        <v>fehlt</v>
      </c>
      <c r="E214" s="98"/>
      <c r="F214" s="42" t="str">
        <f>IF(E214=0,"fehlt",VLOOKUP(E214,Ball,2))</f>
        <v>fehlt</v>
      </c>
      <c r="G214" s="57"/>
      <c r="H214" s="47" t="s">
        <v>9</v>
      </c>
      <c r="I214" s="89"/>
      <c r="J214" s="42" t="str">
        <f>IF(G214=0,"fehlt",VLOOKUP(G214*60+ROUNDUP(I214,1),_2000m,2))</f>
        <v>fehlt</v>
      </c>
      <c r="K214" s="51"/>
      <c r="L214" s="43" t="str">
        <f>IF(K214=0,"fehlt",VLOOKUP(K214,Weit,2))</f>
        <v>fehlt</v>
      </c>
      <c r="M214" s="156">
        <f>SUM(L214,J214,F214,D214)</f>
        <v>0</v>
      </c>
    </row>
    <row r="215" spans="1:13" ht="13.5" thickBot="1">
      <c r="A215" s="240"/>
      <c r="B215" s="65" t="s">
        <v>156</v>
      </c>
      <c r="C215" s="52"/>
      <c r="D215" s="44" t="str">
        <f>IF(C215=0,"fehlt",VLOOKUP(C215,_60m,2))</f>
        <v>fehlt</v>
      </c>
      <c r="E215" s="99"/>
      <c r="F215" s="44" t="str">
        <f>IF(E215=0,"fehlt",VLOOKUP(E215,Ball,2))</f>
        <v>fehlt</v>
      </c>
      <c r="G215" s="58"/>
      <c r="H215" s="48" t="s">
        <v>9</v>
      </c>
      <c r="I215" s="93"/>
      <c r="J215" s="44" t="str">
        <f>IF(G215=0,"fehlt",VLOOKUP(G215*60+ROUNDUP(I215,1),_2000m,2))</f>
        <v>fehlt</v>
      </c>
      <c r="K215" s="52"/>
      <c r="L215" s="45" t="str">
        <f>IF(K215=0,"fehlt",VLOOKUP(K215,Weit,2))</f>
        <v>fehlt</v>
      </c>
      <c r="M215" s="156">
        <f>SUM(L215,J215,F215,D215)</f>
        <v>0</v>
      </c>
    </row>
    <row r="216" spans="2:13" ht="15.75" thickBot="1">
      <c r="B216" s="66" t="s">
        <v>14</v>
      </c>
      <c r="C216" s="53">
        <f>SUM(C211:C215)</f>
        <v>0</v>
      </c>
      <c r="D216" s="39"/>
      <c r="E216" s="100">
        <f>SUM(E211:E215)</f>
        <v>0</v>
      </c>
      <c r="F216" s="39"/>
      <c r="G216" s="59">
        <f>SUM(G211:G215)</f>
        <v>0</v>
      </c>
      <c r="H216" s="39" t="s">
        <v>9</v>
      </c>
      <c r="I216" s="94">
        <f>SUM(I211:I215)</f>
        <v>0</v>
      </c>
      <c r="J216" s="39"/>
      <c r="K216" s="53">
        <f>SUM(K211:K215)</f>
        <v>0</v>
      </c>
      <c r="L216" s="39"/>
      <c r="M216" s="154">
        <f>SUM(M211:M215)-MIN(M211:M215)</f>
        <v>0</v>
      </c>
    </row>
    <row r="218" spans="1:13" ht="16.5" thickBot="1">
      <c r="A218" s="237" t="s">
        <v>10</v>
      </c>
      <c r="B218" s="62" t="s">
        <v>157</v>
      </c>
      <c r="C218" s="49" t="s">
        <v>6</v>
      </c>
      <c r="D218" s="37" t="s">
        <v>1</v>
      </c>
      <c r="E218" s="96" t="s">
        <v>11</v>
      </c>
      <c r="F218" s="37" t="s">
        <v>1</v>
      </c>
      <c r="G218" s="55" t="s">
        <v>7</v>
      </c>
      <c r="H218" s="38"/>
      <c r="I218" s="91"/>
      <c r="J218" s="37" t="s">
        <v>1</v>
      </c>
      <c r="K218" s="49" t="s">
        <v>12</v>
      </c>
      <c r="L218" s="37" t="s">
        <v>1</v>
      </c>
      <c r="M218" s="36" t="s">
        <v>13</v>
      </c>
    </row>
    <row r="219" spans="1:13" ht="12.75">
      <c r="A219" s="238"/>
      <c r="B219" s="63" t="s">
        <v>158</v>
      </c>
      <c r="C219" s="50"/>
      <c r="D219" s="40" t="str">
        <f>IF(C219=0,"fehlt",VLOOKUP(C219,_60m,2))</f>
        <v>fehlt</v>
      </c>
      <c r="E219" s="97"/>
      <c r="F219" s="40" t="str">
        <f>IF(E219=0,"fehlt",VLOOKUP(E219,Ball,2))</f>
        <v>fehlt</v>
      </c>
      <c r="G219" s="56"/>
      <c r="H219" s="46" t="s">
        <v>9</v>
      </c>
      <c r="I219" s="92"/>
      <c r="J219" s="40" t="str">
        <f>IF(G219=0,"fehlt",VLOOKUP(G219*60+ROUNDUP(I219,1),_2000m,2))</f>
        <v>fehlt</v>
      </c>
      <c r="K219" s="50"/>
      <c r="L219" s="41" t="str">
        <f>IF(K219=0,"fehlt",VLOOKUP(K219,Weit,2))</f>
        <v>fehlt</v>
      </c>
      <c r="M219" s="155">
        <f>SUM(L219,J219,F219,D219)</f>
        <v>0</v>
      </c>
    </row>
    <row r="220" spans="1:13" ht="12.75">
      <c r="A220" s="239"/>
      <c r="B220" s="64" t="s">
        <v>159</v>
      </c>
      <c r="C220" s="51"/>
      <c r="D220" s="42" t="str">
        <f>IF(C220=0,"fehlt",VLOOKUP(C220,_60m,2))</f>
        <v>fehlt</v>
      </c>
      <c r="E220" s="98"/>
      <c r="F220" s="42" t="str">
        <f>IF(E220=0,"fehlt",VLOOKUP(E220,Ball,2))</f>
        <v>fehlt</v>
      </c>
      <c r="G220" s="57"/>
      <c r="H220" s="47" t="s">
        <v>9</v>
      </c>
      <c r="I220" s="89"/>
      <c r="J220" s="42" t="str">
        <f>IF(G220=0,"fehlt",VLOOKUP(G220*60+ROUNDUP(I220,1),_2000m,2))</f>
        <v>fehlt</v>
      </c>
      <c r="K220" s="51"/>
      <c r="L220" s="43" t="str">
        <f>IF(K220=0,"fehlt",VLOOKUP(K220,Weit,2))</f>
        <v>fehlt</v>
      </c>
      <c r="M220" s="156">
        <f>SUM(L220,J220,F220,D220)</f>
        <v>0</v>
      </c>
    </row>
    <row r="221" spans="1:13" ht="12.75">
      <c r="A221" s="239"/>
      <c r="B221" s="64" t="s">
        <v>160</v>
      </c>
      <c r="C221" s="51"/>
      <c r="D221" s="42" t="str">
        <f>IF(C221=0,"fehlt",VLOOKUP(C221,_60m,2))</f>
        <v>fehlt</v>
      </c>
      <c r="E221" s="98"/>
      <c r="F221" s="42" t="str">
        <f>IF(E221=0,"fehlt",VLOOKUP(E221,Ball,2))</f>
        <v>fehlt</v>
      </c>
      <c r="G221" s="57"/>
      <c r="H221" s="47" t="s">
        <v>9</v>
      </c>
      <c r="I221" s="89"/>
      <c r="J221" s="42" t="str">
        <f>IF(G221=0,"fehlt",VLOOKUP(G221*60+ROUNDUP(I221,1),_2000m,2))</f>
        <v>fehlt</v>
      </c>
      <c r="K221" s="51"/>
      <c r="L221" s="43" t="str">
        <f>IF(K221=0,"fehlt",VLOOKUP(K221,Weit,2))</f>
        <v>fehlt</v>
      </c>
      <c r="M221" s="156">
        <f>SUM(L221,J221,F221,D221)</f>
        <v>0</v>
      </c>
    </row>
    <row r="222" spans="1:13" ht="12.75">
      <c r="A222" s="239"/>
      <c r="B222" s="64" t="s">
        <v>161</v>
      </c>
      <c r="C222" s="51"/>
      <c r="D222" s="42" t="str">
        <f>IF(C222=0,"fehlt",VLOOKUP(C222,_60m,2))</f>
        <v>fehlt</v>
      </c>
      <c r="E222" s="98"/>
      <c r="F222" s="42" t="str">
        <f>IF(E222=0,"fehlt",VLOOKUP(E222,Ball,2))</f>
        <v>fehlt</v>
      </c>
      <c r="G222" s="57"/>
      <c r="H222" s="47" t="s">
        <v>9</v>
      </c>
      <c r="I222" s="89"/>
      <c r="J222" s="42" t="str">
        <f>IF(G222=0,"fehlt",VLOOKUP(G222*60+ROUNDUP(I222,1),_2000m,2))</f>
        <v>fehlt</v>
      </c>
      <c r="K222" s="51"/>
      <c r="L222" s="43" t="str">
        <f>IF(K222=0,"fehlt",VLOOKUP(K222,Weit,2))</f>
        <v>fehlt</v>
      </c>
      <c r="M222" s="156">
        <f>SUM(L222,J222,F222,D222)</f>
        <v>0</v>
      </c>
    </row>
    <row r="223" spans="1:13" ht="13.5" thickBot="1">
      <c r="A223" s="240"/>
      <c r="B223" s="65" t="s">
        <v>162</v>
      </c>
      <c r="C223" s="52"/>
      <c r="D223" s="44" t="str">
        <f>IF(C223=0,"fehlt",VLOOKUP(C223,_60m,2))</f>
        <v>fehlt</v>
      </c>
      <c r="E223" s="99"/>
      <c r="F223" s="44" t="str">
        <f>IF(E223=0,"fehlt",VLOOKUP(E223,Ball,2))</f>
        <v>fehlt</v>
      </c>
      <c r="G223" s="58"/>
      <c r="H223" s="48" t="s">
        <v>9</v>
      </c>
      <c r="I223" s="93"/>
      <c r="J223" s="44" t="str">
        <f>IF(G223=0,"fehlt",VLOOKUP(G223*60+ROUNDUP(I223,1),_2000m,2))</f>
        <v>fehlt</v>
      </c>
      <c r="K223" s="52"/>
      <c r="L223" s="45" t="str">
        <f>IF(K223=0,"fehlt",VLOOKUP(K223,Weit,2))</f>
        <v>fehlt</v>
      </c>
      <c r="M223" s="156">
        <f>SUM(L223,J223,F223,D223)</f>
        <v>0</v>
      </c>
    </row>
    <row r="224" spans="2:13" ht="15.75" thickBot="1">
      <c r="B224" s="66" t="s">
        <v>14</v>
      </c>
      <c r="C224" s="53">
        <f>SUM(C219:C223)</f>
        <v>0</v>
      </c>
      <c r="D224" s="39"/>
      <c r="E224" s="100">
        <f>SUM(E219:E223)</f>
        <v>0</v>
      </c>
      <c r="F224" s="39"/>
      <c r="G224" s="59">
        <f>SUM(G219:G223)</f>
        <v>0</v>
      </c>
      <c r="H224" s="39" t="s">
        <v>9</v>
      </c>
      <c r="I224" s="94">
        <f>SUM(I219:I223)</f>
        <v>0</v>
      </c>
      <c r="J224" s="39"/>
      <c r="K224" s="53">
        <f>SUM(K219:K223)</f>
        <v>0</v>
      </c>
      <c r="L224" s="39"/>
      <c r="M224" s="154">
        <f>SUM(M219:M223)-MIN(M219:M223)</f>
        <v>0</v>
      </c>
    </row>
    <row r="226" spans="1:13" ht="16.5" thickBot="1">
      <c r="A226" s="237" t="s">
        <v>10</v>
      </c>
      <c r="B226" s="62" t="s">
        <v>163</v>
      </c>
      <c r="C226" s="49" t="s">
        <v>6</v>
      </c>
      <c r="D226" s="37" t="s">
        <v>1</v>
      </c>
      <c r="E226" s="96" t="s">
        <v>11</v>
      </c>
      <c r="F226" s="37" t="s">
        <v>1</v>
      </c>
      <c r="G226" s="55" t="s">
        <v>7</v>
      </c>
      <c r="H226" s="38"/>
      <c r="I226" s="91"/>
      <c r="J226" s="37" t="s">
        <v>1</v>
      </c>
      <c r="K226" s="49" t="s">
        <v>12</v>
      </c>
      <c r="L226" s="37" t="s">
        <v>1</v>
      </c>
      <c r="M226" s="36" t="s">
        <v>13</v>
      </c>
    </row>
    <row r="227" spans="1:13" ht="12.75">
      <c r="A227" s="238"/>
      <c r="B227" s="63" t="s">
        <v>164</v>
      </c>
      <c r="C227" s="50"/>
      <c r="D227" s="40" t="str">
        <f>IF(C227=0,"fehlt",VLOOKUP(C227,_60m,2))</f>
        <v>fehlt</v>
      </c>
      <c r="E227" s="97"/>
      <c r="F227" s="40" t="str">
        <f>IF(E227=0,"fehlt",VLOOKUP(E227,Ball,2))</f>
        <v>fehlt</v>
      </c>
      <c r="G227" s="56"/>
      <c r="H227" s="46" t="s">
        <v>9</v>
      </c>
      <c r="I227" s="92"/>
      <c r="J227" s="40" t="str">
        <f>IF(G227=0,"fehlt",VLOOKUP(G227*60+ROUNDUP(I227,1),_2000m,2))</f>
        <v>fehlt</v>
      </c>
      <c r="K227" s="50"/>
      <c r="L227" s="41" t="str">
        <f>IF(K227=0,"fehlt",VLOOKUP(K227,Weit,2))</f>
        <v>fehlt</v>
      </c>
      <c r="M227" s="155">
        <f>SUM(L227,J227,F227,D227)</f>
        <v>0</v>
      </c>
    </row>
    <row r="228" spans="1:13" ht="12.75">
      <c r="A228" s="239"/>
      <c r="B228" s="64" t="s">
        <v>165</v>
      </c>
      <c r="C228" s="51"/>
      <c r="D228" s="42" t="str">
        <f>IF(C228=0,"fehlt",VLOOKUP(C228,_60m,2))</f>
        <v>fehlt</v>
      </c>
      <c r="E228" s="98"/>
      <c r="F228" s="42" t="str">
        <f>IF(E228=0,"fehlt",VLOOKUP(E228,Ball,2))</f>
        <v>fehlt</v>
      </c>
      <c r="G228" s="57"/>
      <c r="H228" s="47" t="s">
        <v>9</v>
      </c>
      <c r="I228" s="89"/>
      <c r="J228" s="42" t="str">
        <f>IF(G228=0,"fehlt",VLOOKUP(G228*60+ROUNDUP(I228,1),_2000m,2))</f>
        <v>fehlt</v>
      </c>
      <c r="K228" s="51"/>
      <c r="L228" s="43" t="str">
        <f>IF(K228=0,"fehlt",VLOOKUP(K228,Weit,2))</f>
        <v>fehlt</v>
      </c>
      <c r="M228" s="156">
        <f>SUM(L228,J228,F228,D228)</f>
        <v>0</v>
      </c>
    </row>
    <row r="229" spans="1:13" ht="12.75">
      <c r="A229" s="239"/>
      <c r="B229" s="64" t="s">
        <v>166</v>
      </c>
      <c r="C229" s="51"/>
      <c r="D229" s="42" t="str">
        <f>IF(C229=0,"fehlt",VLOOKUP(C229,_60m,2))</f>
        <v>fehlt</v>
      </c>
      <c r="E229" s="98"/>
      <c r="F229" s="42" t="str">
        <f>IF(E229=0,"fehlt",VLOOKUP(E229,Ball,2))</f>
        <v>fehlt</v>
      </c>
      <c r="G229" s="57"/>
      <c r="H229" s="47" t="s">
        <v>9</v>
      </c>
      <c r="I229" s="89"/>
      <c r="J229" s="42" t="str">
        <f>IF(G229=0,"fehlt",VLOOKUP(G229*60+ROUNDUP(I229,1),_2000m,2))</f>
        <v>fehlt</v>
      </c>
      <c r="K229" s="51"/>
      <c r="L229" s="43" t="str">
        <f>IF(K229=0,"fehlt",VLOOKUP(K229,Weit,2))</f>
        <v>fehlt</v>
      </c>
      <c r="M229" s="156">
        <f>SUM(L229,J229,F229,D229)</f>
        <v>0</v>
      </c>
    </row>
    <row r="230" spans="1:13" ht="12.75">
      <c r="A230" s="239"/>
      <c r="B230" s="64" t="s">
        <v>167</v>
      </c>
      <c r="C230" s="51"/>
      <c r="D230" s="42" t="str">
        <f>IF(C230=0,"fehlt",VLOOKUP(C230,_60m,2))</f>
        <v>fehlt</v>
      </c>
      <c r="E230" s="98"/>
      <c r="F230" s="42" t="str">
        <f>IF(E230=0,"fehlt",VLOOKUP(E230,Ball,2))</f>
        <v>fehlt</v>
      </c>
      <c r="G230" s="57"/>
      <c r="H230" s="47" t="s">
        <v>9</v>
      </c>
      <c r="I230" s="89"/>
      <c r="J230" s="42" t="str">
        <f>IF(G230=0,"fehlt",VLOOKUP(G230*60+ROUNDUP(I230,1),_2000m,2))</f>
        <v>fehlt</v>
      </c>
      <c r="K230" s="51"/>
      <c r="L230" s="43" t="str">
        <f>IF(K230=0,"fehlt",VLOOKUP(K230,Weit,2))</f>
        <v>fehlt</v>
      </c>
      <c r="M230" s="156">
        <f>SUM(L230,J230,F230,D230)</f>
        <v>0</v>
      </c>
    </row>
    <row r="231" spans="1:13" ht="13.5" thickBot="1">
      <c r="A231" s="240"/>
      <c r="B231" s="65" t="s">
        <v>168</v>
      </c>
      <c r="C231" s="52"/>
      <c r="D231" s="44" t="str">
        <f>IF(C231=0,"fehlt",VLOOKUP(C231,_60m,2))</f>
        <v>fehlt</v>
      </c>
      <c r="E231" s="99"/>
      <c r="F231" s="44" t="str">
        <f>IF(E231=0,"fehlt",VLOOKUP(E231,Ball,2))</f>
        <v>fehlt</v>
      </c>
      <c r="G231" s="58"/>
      <c r="H231" s="48" t="s">
        <v>9</v>
      </c>
      <c r="I231" s="93"/>
      <c r="J231" s="44" t="str">
        <f>IF(G231=0,"fehlt",VLOOKUP(G231*60+ROUNDUP(I231,1),_2000m,2))</f>
        <v>fehlt</v>
      </c>
      <c r="K231" s="52"/>
      <c r="L231" s="45" t="str">
        <f>IF(K231=0,"fehlt",VLOOKUP(K231,Weit,2))</f>
        <v>fehlt</v>
      </c>
      <c r="M231" s="156">
        <f>SUM(L231,J231,F231,D231)</f>
        <v>0</v>
      </c>
    </row>
    <row r="232" spans="2:13" ht="15.75" thickBot="1">
      <c r="B232" s="66" t="s">
        <v>14</v>
      </c>
      <c r="C232" s="53">
        <f>SUM(C227:C231)</f>
        <v>0</v>
      </c>
      <c r="D232" s="39"/>
      <c r="E232" s="100">
        <f>SUM(E227:E231)</f>
        <v>0</v>
      </c>
      <c r="F232" s="39"/>
      <c r="G232" s="59">
        <f>SUM(G227:G231)</f>
        <v>0</v>
      </c>
      <c r="H232" s="39" t="s">
        <v>9</v>
      </c>
      <c r="I232" s="94">
        <f>SUM(I227:I231)</f>
        <v>0</v>
      </c>
      <c r="J232" s="39"/>
      <c r="K232" s="53">
        <f>SUM(K227:K231)</f>
        <v>0</v>
      </c>
      <c r="L232" s="39"/>
      <c r="M232" s="154">
        <f>SUM(M227:M231)-MIN(M227:M231)</f>
        <v>0</v>
      </c>
    </row>
    <row r="234" spans="1:13" ht="16.5" thickBot="1">
      <c r="A234" s="237" t="s">
        <v>10</v>
      </c>
      <c r="B234" s="62" t="s">
        <v>169</v>
      </c>
      <c r="C234" s="49" t="s">
        <v>6</v>
      </c>
      <c r="D234" s="37" t="s">
        <v>1</v>
      </c>
      <c r="E234" s="96" t="s">
        <v>11</v>
      </c>
      <c r="F234" s="37" t="s">
        <v>1</v>
      </c>
      <c r="G234" s="55" t="s">
        <v>7</v>
      </c>
      <c r="H234" s="38"/>
      <c r="I234" s="91"/>
      <c r="J234" s="37" t="s">
        <v>1</v>
      </c>
      <c r="K234" s="49" t="s">
        <v>12</v>
      </c>
      <c r="L234" s="37" t="s">
        <v>1</v>
      </c>
      <c r="M234" s="36" t="s">
        <v>13</v>
      </c>
    </row>
    <row r="235" spans="1:13" ht="12.75">
      <c r="A235" s="238"/>
      <c r="B235" s="63" t="s">
        <v>170</v>
      </c>
      <c r="C235" s="50"/>
      <c r="D235" s="40" t="str">
        <f>IF(C235=0,"fehlt",VLOOKUP(C235,_60m,2))</f>
        <v>fehlt</v>
      </c>
      <c r="E235" s="97"/>
      <c r="F235" s="40" t="str">
        <f>IF(E235=0,"fehlt",VLOOKUP(E235,Ball,2))</f>
        <v>fehlt</v>
      </c>
      <c r="G235" s="56"/>
      <c r="H235" s="46" t="s">
        <v>9</v>
      </c>
      <c r="I235" s="92"/>
      <c r="J235" s="40" t="str">
        <f>IF(G235=0,"fehlt",VLOOKUP(G235*60+ROUNDUP(I235,1),_2000m,2))</f>
        <v>fehlt</v>
      </c>
      <c r="K235" s="50"/>
      <c r="L235" s="41" t="str">
        <f>IF(K235=0,"fehlt",VLOOKUP(K235,Weit,2))</f>
        <v>fehlt</v>
      </c>
      <c r="M235" s="155">
        <f>SUM(L235,J235,F235,D235)</f>
        <v>0</v>
      </c>
    </row>
    <row r="236" spans="1:13" ht="12.75">
      <c r="A236" s="239"/>
      <c r="B236" s="64" t="s">
        <v>171</v>
      </c>
      <c r="C236" s="51"/>
      <c r="D236" s="42" t="str">
        <f>IF(C236=0,"fehlt",VLOOKUP(C236,_60m,2))</f>
        <v>fehlt</v>
      </c>
      <c r="E236" s="98"/>
      <c r="F236" s="42" t="str">
        <f>IF(E236=0,"fehlt",VLOOKUP(E236,Ball,2))</f>
        <v>fehlt</v>
      </c>
      <c r="G236" s="57"/>
      <c r="H236" s="47" t="s">
        <v>9</v>
      </c>
      <c r="I236" s="89"/>
      <c r="J236" s="42" t="str">
        <f>IF(G236=0,"fehlt",VLOOKUP(G236*60+ROUNDUP(I236,1),_2000m,2))</f>
        <v>fehlt</v>
      </c>
      <c r="K236" s="51"/>
      <c r="L236" s="43" t="str">
        <f>IF(K236=0,"fehlt",VLOOKUP(K236,Weit,2))</f>
        <v>fehlt</v>
      </c>
      <c r="M236" s="156">
        <f>SUM(L236,J236,F236,D236)</f>
        <v>0</v>
      </c>
    </row>
    <row r="237" spans="1:13" ht="12.75">
      <c r="A237" s="239"/>
      <c r="B237" s="64" t="s">
        <v>172</v>
      </c>
      <c r="C237" s="51"/>
      <c r="D237" s="42" t="str">
        <f>IF(C237=0,"fehlt",VLOOKUP(C237,_60m,2))</f>
        <v>fehlt</v>
      </c>
      <c r="E237" s="98"/>
      <c r="F237" s="42" t="str">
        <f>IF(E237=0,"fehlt",VLOOKUP(E237,Ball,2))</f>
        <v>fehlt</v>
      </c>
      <c r="G237" s="57"/>
      <c r="H237" s="47" t="s">
        <v>9</v>
      </c>
      <c r="I237" s="89"/>
      <c r="J237" s="42" t="str">
        <f>IF(G237=0,"fehlt",VLOOKUP(G237*60+ROUNDUP(I237,1),_2000m,2))</f>
        <v>fehlt</v>
      </c>
      <c r="K237" s="51"/>
      <c r="L237" s="43" t="str">
        <f>IF(K237=0,"fehlt",VLOOKUP(K237,Weit,2))</f>
        <v>fehlt</v>
      </c>
      <c r="M237" s="156">
        <f>SUM(L237,J237,F237,D237)</f>
        <v>0</v>
      </c>
    </row>
    <row r="238" spans="1:13" ht="12.75">
      <c r="A238" s="239"/>
      <c r="B238" s="64" t="s">
        <v>173</v>
      </c>
      <c r="C238" s="51"/>
      <c r="D238" s="42" t="str">
        <f>IF(C238=0,"fehlt",VLOOKUP(C238,_60m,2))</f>
        <v>fehlt</v>
      </c>
      <c r="E238" s="98"/>
      <c r="F238" s="42" t="str">
        <f>IF(E238=0,"fehlt",VLOOKUP(E238,Ball,2))</f>
        <v>fehlt</v>
      </c>
      <c r="G238" s="57"/>
      <c r="H238" s="47" t="s">
        <v>9</v>
      </c>
      <c r="I238" s="89"/>
      <c r="J238" s="42" t="str">
        <f>IF(G238=0,"fehlt",VLOOKUP(G238*60+ROUNDUP(I238,1),_2000m,2))</f>
        <v>fehlt</v>
      </c>
      <c r="K238" s="51"/>
      <c r="L238" s="43" t="str">
        <f>IF(K238=0,"fehlt",VLOOKUP(K238,Weit,2))</f>
        <v>fehlt</v>
      </c>
      <c r="M238" s="156">
        <f>SUM(L238,J238,F238,D238)</f>
        <v>0</v>
      </c>
    </row>
    <row r="239" spans="1:13" ht="13.5" thickBot="1">
      <c r="A239" s="240"/>
      <c r="B239" s="65" t="s">
        <v>174</v>
      </c>
      <c r="C239" s="52"/>
      <c r="D239" s="44" t="str">
        <f>IF(C239=0,"fehlt",VLOOKUP(C239,_60m,2))</f>
        <v>fehlt</v>
      </c>
      <c r="E239" s="99"/>
      <c r="F239" s="44" t="str">
        <f>IF(E239=0,"fehlt",VLOOKUP(E239,Ball,2))</f>
        <v>fehlt</v>
      </c>
      <c r="G239" s="58"/>
      <c r="H239" s="48" t="s">
        <v>9</v>
      </c>
      <c r="I239" s="93"/>
      <c r="J239" s="44" t="str">
        <f>IF(G239=0,"fehlt",VLOOKUP(G239*60+ROUNDUP(I239,1),_2000m,2))</f>
        <v>fehlt</v>
      </c>
      <c r="K239" s="52"/>
      <c r="L239" s="45" t="str">
        <f>IF(K239=0,"fehlt",VLOOKUP(K239,Weit,2))</f>
        <v>fehlt</v>
      </c>
      <c r="M239" s="156">
        <f>SUM(L239,J239,F239,D239)</f>
        <v>0</v>
      </c>
    </row>
    <row r="240" spans="2:13" ht="15.75" thickBot="1">
      <c r="B240" s="66" t="s">
        <v>14</v>
      </c>
      <c r="C240" s="53">
        <f>SUM(C235:C239)</f>
        <v>0</v>
      </c>
      <c r="D240" s="39"/>
      <c r="E240" s="100">
        <f>SUM(E235:E239)</f>
        <v>0</v>
      </c>
      <c r="F240" s="39"/>
      <c r="G240" s="59">
        <f>SUM(G235:G239)</f>
        <v>0</v>
      </c>
      <c r="H240" s="39" t="s">
        <v>9</v>
      </c>
      <c r="I240" s="94">
        <f>SUM(I235:I239)</f>
        <v>0</v>
      </c>
      <c r="J240" s="39"/>
      <c r="K240" s="53">
        <f>SUM(K235:K239)</f>
        <v>0</v>
      </c>
      <c r="L240" s="39"/>
      <c r="M240" s="154">
        <f>SUM(M235:M239)-MIN(M235:M239)</f>
        <v>0</v>
      </c>
    </row>
    <row r="242" spans="1:13" ht="12.75">
      <c r="A242" s="241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2.75">
      <c r="A243" s="241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2.75">
      <c r="A244" s="241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2.75">
      <c r="A245" s="241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2.75">
      <c r="A246" s="241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2.75">
      <c r="A247" s="241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2.75">
      <c r="A248" s="241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2.75">
      <c r="A249" s="241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2.75">
      <c r="A250" s="241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2.75">
      <c r="A251" s="24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2.75">
      <c r="A252" s="241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2.75">
      <c r="A253" s="241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2.75">
      <c r="A254" s="241"/>
      <c r="B254"/>
      <c r="C254"/>
      <c r="D254"/>
      <c r="E254"/>
      <c r="F254"/>
      <c r="G254"/>
      <c r="H254"/>
      <c r="I254"/>
      <c r="J254"/>
      <c r="K254"/>
      <c r="L254"/>
      <c r="M254"/>
    </row>
  </sheetData>
  <sheetProtection sheet="1" objects="1" scenarios="1"/>
  <printOptions/>
  <pageMargins left="0.3937007874015748" right="0.3937007874015748" top="0.3937007874015748" bottom="0.5905511811023623" header="0.5118110236220472" footer="0.5118110236220472"/>
  <pageSetup horizontalDpi="360" verticalDpi="360" orientation="portrait" paperSize="9" r:id="rId1"/>
  <rowBreaks count="1" manualBreakCount="1">
    <brk id="11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62"/>
  <sheetViews>
    <sheetView showGridLines="0" zoomScalePageLayoutView="0" workbookViewId="0" topLeftCell="A1">
      <selection activeCell="G20" sqref="G20"/>
    </sheetView>
  </sheetViews>
  <sheetFormatPr defaultColWidth="11.421875" defaultRowHeight="12.75"/>
  <cols>
    <col min="1" max="1" width="9.28125" style="70" customWidth="1"/>
    <col min="2" max="2" width="4.8515625" style="70" customWidth="1"/>
    <col min="3" max="3" width="2.140625" style="70" customWidth="1"/>
    <col min="4" max="4" width="39.421875" style="70" customWidth="1"/>
    <col min="5" max="5" width="9.57421875" style="70" customWidth="1"/>
    <col min="6" max="6" width="4.140625" style="70" customWidth="1"/>
    <col min="7" max="7" width="16.28125" style="70" customWidth="1"/>
    <col min="8" max="8" width="16.28125" style="0" customWidth="1"/>
  </cols>
  <sheetData>
    <row r="1" spans="4:8" ht="19.5" customHeight="1">
      <c r="D1" s="69" t="str">
        <f>Vorgaben!A1</f>
        <v>Leichtathletik Bezirksmeisterschaft</v>
      </c>
      <c r="E1" s="71"/>
      <c r="F1" s="71"/>
      <c r="G1" s="71"/>
      <c r="H1" s="67"/>
    </row>
    <row r="2" spans="1:8" ht="15.75">
      <c r="A2" s="72" t="str">
        <f>Vorgaben!A3</f>
        <v>NMS Timelkam</v>
      </c>
      <c r="B2" s="72"/>
      <c r="C2" s="72"/>
      <c r="D2" s="73"/>
      <c r="E2" s="73"/>
      <c r="F2" s="72"/>
      <c r="G2" s="72"/>
      <c r="H2" s="68"/>
    </row>
    <row r="3" spans="1:7" ht="15.75">
      <c r="A3" s="78" t="str">
        <f>Vorgaben!A4</f>
        <v>Schüler C</v>
      </c>
      <c r="B3" s="74"/>
      <c r="C3" s="75"/>
      <c r="D3" s="75"/>
      <c r="E3" s="75"/>
      <c r="G3" s="244">
        <f>Vorgaben!A2</f>
        <v>41808</v>
      </c>
    </row>
    <row r="4" spans="1:8" ht="15" customHeight="1">
      <c r="A4" s="82" t="s">
        <v>93</v>
      </c>
      <c r="B4" s="75"/>
      <c r="C4" s="75"/>
      <c r="D4" s="75"/>
      <c r="E4" s="75"/>
      <c r="F4" s="75"/>
      <c r="G4" s="75"/>
      <c r="H4" s="68"/>
    </row>
    <row r="5" spans="2:8" ht="15.75">
      <c r="B5" s="76" t="s">
        <v>94</v>
      </c>
      <c r="C5" s="76"/>
      <c r="D5" s="77" t="s">
        <v>95</v>
      </c>
      <c r="E5" s="76" t="s">
        <v>96</v>
      </c>
      <c r="F5" s="76"/>
      <c r="G5" s="75"/>
      <c r="H5" s="68"/>
    </row>
    <row r="6" spans="1:6" ht="15.75">
      <c r="A6" s="75"/>
      <c r="B6" s="75">
        <f>RANK(E6,$E$6:$E$35,0)</f>
        <v>1</v>
      </c>
      <c r="C6" s="75" t="s">
        <v>97</v>
      </c>
      <c r="D6" s="75" t="str">
        <f>Eingabe!$B$50</f>
        <v>NSMS Wolfsegg</v>
      </c>
      <c r="E6" s="79">
        <f>Eingabe!$M$56</f>
        <v>7786</v>
      </c>
      <c r="F6" s="74" t="s">
        <v>1</v>
      </c>
    </row>
    <row r="7" spans="1:6" ht="15.75">
      <c r="A7" s="75"/>
      <c r="B7" s="75">
        <f>RANK(E7,$E$6:$E$35,0)</f>
        <v>2</v>
      </c>
      <c r="C7" s="74" t="s">
        <v>97</v>
      </c>
      <c r="D7" s="75" t="str">
        <f>Eingabe!$B$2</f>
        <v>NSMS Vöcklabruck</v>
      </c>
      <c r="E7" s="79">
        <f>Eingabe!$M$8</f>
        <v>7737</v>
      </c>
      <c r="F7" s="75" t="s">
        <v>1</v>
      </c>
    </row>
    <row r="8" spans="1:6" ht="15.75">
      <c r="A8" s="75"/>
      <c r="B8" s="75">
        <f>RANK(E8,$E$6:$E$35,0)</f>
        <v>3</v>
      </c>
      <c r="C8" s="75" t="s">
        <v>97</v>
      </c>
      <c r="D8" s="75" t="str">
        <f>Eingabe!$B$26</f>
        <v>NMS Timelkam</v>
      </c>
      <c r="E8" s="79">
        <f>Eingabe!$M$32</f>
        <v>7611</v>
      </c>
      <c r="F8" s="75" t="s">
        <v>1</v>
      </c>
    </row>
    <row r="9" spans="1:6" ht="15.75">
      <c r="A9" s="75"/>
      <c r="B9" s="75">
        <f>RANK(E9,$E$6:$E$35,0)</f>
        <v>4</v>
      </c>
      <c r="C9" s="75" t="s">
        <v>97</v>
      </c>
      <c r="D9" s="75" t="str">
        <f>Eingabe!$B$74</f>
        <v>NMS Vöcklamarkt</v>
      </c>
      <c r="E9" s="79">
        <f>Eingabe!$M$80</f>
        <v>7462</v>
      </c>
      <c r="F9" s="75" t="s">
        <v>1</v>
      </c>
    </row>
    <row r="10" spans="1:6" ht="15.75">
      <c r="A10" s="75"/>
      <c r="B10" s="75">
        <f>RANK(E10,$E$6:$E$35,0)</f>
        <v>5</v>
      </c>
      <c r="C10" s="75" t="s">
        <v>97</v>
      </c>
      <c r="D10" s="75" t="str">
        <f>Eingabe!$B$10</f>
        <v>SMS Mondsee</v>
      </c>
      <c r="E10" s="79">
        <f>Eingabe!$M$16</f>
        <v>7140</v>
      </c>
      <c r="F10" s="75" t="s">
        <v>1</v>
      </c>
    </row>
    <row r="11" spans="1:6" ht="15.75">
      <c r="A11" s="75"/>
      <c r="B11" s="75">
        <f>RANK(E11,$E$6:$E$35,0)</f>
        <v>6</v>
      </c>
      <c r="C11" s="75" t="s">
        <v>97</v>
      </c>
      <c r="D11" s="75" t="str">
        <f>Eingabe!$B$98</f>
        <v>NMS2 Schwanenstadt</v>
      </c>
      <c r="E11" s="79">
        <f>Eingabe!$M$104</f>
        <v>6519</v>
      </c>
      <c r="F11" s="75" t="s">
        <v>1</v>
      </c>
    </row>
    <row r="12" spans="1:6" ht="15.75">
      <c r="A12" s="75"/>
      <c r="B12" s="75">
        <f>RANK(E12,$E$6:$E$35,0)</f>
        <v>7</v>
      </c>
      <c r="C12" s="75" t="s">
        <v>97</v>
      </c>
      <c r="D12" s="75" t="str">
        <f>Eingabe!$B$58</f>
        <v>NMS Regau</v>
      </c>
      <c r="E12" s="79">
        <f>Eingabe!$M$64</f>
        <v>6491</v>
      </c>
      <c r="F12" s="75" t="s">
        <v>1</v>
      </c>
    </row>
    <row r="13" spans="1:6" ht="15.75">
      <c r="A13" s="75"/>
      <c r="B13" s="75">
        <f>RANK(E13,$E$6:$E$35,0)</f>
        <v>8</v>
      </c>
      <c r="C13" s="75" t="s">
        <v>97</v>
      </c>
      <c r="D13" s="75" t="str">
        <f>Eingabe!$B$42</f>
        <v>NMS Schörfling</v>
      </c>
      <c r="E13" s="79">
        <f>Eingabe!$M$48</f>
        <v>6411</v>
      </c>
      <c r="F13" s="75" t="s">
        <v>1</v>
      </c>
    </row>
    <row r="14" spans="1:6" ht="15.75">
      <c r="A14" s="75"/>
      <c r="B14" s="75">
        <f>RANK(E14,$E$6:$E$35,0)</f>
        <v>9</v>
      </c>
      <c r="C14" s="75" t="s">
        <v>97</v>
      </c>
      <c r="D14" s="75" t="str">
        <f>Eingabe!$B$82</f>
        <v>NMS Neukirchen/V.</v>
      </c>
      <c r="E14" s="79">
        <f>Eingabe!$M$88</f>
        <v>6007</v>
      </c>
      <c r="F14" s="75" t="s">
        <v>1</v>
      </c>
    </row>
    <row r="15" spans="1:6" ht="15.75">
      <c r="A15" s="75"/>
      <c r="B15" s="75">
        <f>RANK(E15,$E$6:$E$35,0)</f>
        <v>10</v>
      </c>
      <c r="C15" s="75" t="s">
        <v>97</v>
      </c>
      <c r="D15" s="75" t="str">
        <f>Eingabe!$B$66</f>
        <v>NMS Frankenburg</v>
      </c>
      <c r="E15" s="79">
        <f>Eingabe!$M$72</f>
        <v>5587</v>
      </c>
      <c r="F15" s="75" t="s">
        <v>1</v>
      </c>
    </row>
    <row r="16" spans="1:6" ht="15.75">
      <c r="A16" s="75"/>
      <c r="B16" s="75">
        <f>RANK(E16,$E$6:$E$35,0)</f>
        <v>11</v>
      </c>
      <c r="C16" s="75" t="s">
        <v>97</v>
      </c>
      <c r="D16" s="75" t="str">
        <f>Eingabe!$B$130</f>
        <v>M17</v>
      </c>
      <c r="E16" s="79">
        <f>Eingabe!$M$136</f>
        <v>0</v>
      </c>
      <c r="F16" s="75" t="s">
        <v>1</v>
      </c>
    </row>
    <row r="17" spans="1:6" ht="15.75">
      <c r="A17" s="75"/>
      <c r="B17" s="75">
        <f>RANK(E17,$E$6:$E$35,0)</f>
        <v>11</v>
      </c>
      <c r="C17" s="75" t="s">
        <v>97</v>
      </c>
      <c r="D17" s="75" t="str">
        <f>Eingabe!$B$138</f>
        <v>M18</v>
      </c>
      <c r="E17" s="79">
        <f>Eingabe!$M$144</f>
        <v>0</v>
      </c>
      <c r="F17" s="75" t="s">
        <v>1</v>
      </c>
    </row>
    <row r="18" spans="1:6" ht="15.75">
      <c r="A18" s="75"/>
      <c r="B18" s="75">
        <f>RANK(E18,$E$6:$E$35,0)</f>
        <v>11</v>
      </c>
      <c r="C18" s="75" t="s">
        <v>97</v>
      </c>
      <c r="D18" s="75" t="str">
        <f>Eingabe!$B$146</f>
        <v>M19</v>
      </c>
      <c r="E18" s="79">
        <f>Eingabe!$M$152</f>
        <v>0</v>
      </c>
      <c r="F18" s="75" t="s">
        <v>1</v>
      </c>
    </row>
    <row r="19" spans="1:6" ht="15.75">
      <c r="A19" s="75"/>
      <c r="B19" s="75">
        <f>RANK(E19,$E$6:$E$35,0)</f>
        <v>11</v>
      </c>
      <c r="C19" s="75" t="s">
        <v>97</v>
      </c>
      <c r="D19" s="75" t="str">
        <f>Eingabe!$B$154</f>
        <v>M20</v>
      </c>
      <c r="E19" s="79">
        <f>Eingabe!$M$160</f>
        <v>0</v>
      </c>
      <c r="F19" s="75" t="s">
        <v>1</v>
      </c>
    </row>
    <row r="20" spans="1:6" ht="15.75">
      <c r="A20" s="75"/>
      <c r="B20" s="75">
        <f>RANK(E20,$E$6:$E$35,0)</f>
        <v>11</v>
      </c>
      <c r="C20" s="75" t="s">
        <v>97</v>
      </c>
      <c r="D20" s="75" t="str">
        <f>Eingabe!$B$162</f>
        <v>M21</v>
      </c>
      <c r="E20" s="79">
        <f>Eingabe!$M$168</f>
        <v>0</v>
      </c>
      <c r="F20" s="75" t="s">
        <v>1</v>
      </c>
    </row>
    <row r="21" spans="1:6" ht="15.75">
      <c r="A21" s="75"/>
      <c r="B21" s="75">
        <f>RANK(E21,$E$6:$E$35,0)</f>
        <v>11</v>
      </c>
      <c r="C21" s="75" t="s">
        <v>97</v>
      </c>
      <c r="D21" s="75" t="str">
        <f>Eingabe!$B$170</f>
        <v>M22</v>
      </c>
      <c r="E21" s="79">
        <f>Eingabe!$M$176</f>
        <v>0</v>
      </c>
      <c r="F21" s="75" t="s">
        <v>1</v>
      </c>
    </row>
    <row r="22" spans="1:6" ht="15.75">
      <c r="A22" s="75"/>
      <c r="B22" s="75">
        <f>RANK(E22,$E$6:$E$35,0)</f>
        <v>11</v>
      </c>
      <c r="C22" s="75" t="s">
        <v>97</v>
      </c>
      <c r="D22" s="75" t="str">
        <f>Eingabe!$B$178</f>
        <v>M23</v>
      </c>
      <c r="E22" s="79">
        <f>Eingabe!$M$184</f>
        <v>0</v>
      </c>
      <c r="F22" s="75" t="s">
        <v>1</v>
      </c>
    </row>
    <row r="23" spans="1:6" ht="15.75">
      <c r="A23" s="75"/>
      <c r="B23" s="75">
        <f>RANK(E23,$E$6:$E$35,0)</f>
        <v>11</v>
      </c>
      <c r="C23" s="75" t="s">
        <v>97</v>
      </c>
      <c r="D23" s="75" t="str">
        <f>Eingabe!$B$186</f>
        <v>M24</v>
      </c>
      <c r="E23" s="79">
        <f>Eingabe!$M$192</f>
        <v>0</v>
      </c>
      <c r="F23" s="75" t="s">
        <v>1</v>
      </c>
    </row>
    <row r="24" spans="1:6" ht="15.75">
      <c r="A24" s="75"/>
      <c r="B24" s="75">
        <f>RANK(E24,$E$6:$E$35,0)</f>
        <v>11</v>
      </c>
      <c r="C24" s="75" t="s">
        <v>97</v>
      </c>
      <c r="D24" s="75" t="str">
        <f>Eingabe!$B$194</f>
        <v>M25</v>
      </c>
      <c r="E24" s="79">
        <f>Eingabe!$M$200</f>
        <v>0</v>
      </c>
      <c r="F24" s="75" t="s">
        <v>1</v>
      </c>
    </row>
    <row r="25" spans="1:6" ht="15.75">
      <c r="A25" s="75"/>
      <c r="B25" s="75">
        <f>RANK(E25,$E$6:$E$35,0)</f>
        <v>11</v>
      </c>
      <c r="C25" s="75" t="s">
        <v>97</v>
      </c>
      <c r="D25" s="75" t="str">
        <f>Eingabe!$B$202</f>
        <v>M26</v>
      </c>
      <c r="E25" s="79">
        <f>Eingabe!$M$208</f>
        <v>0</v>
      </c>
      <c r="F25" s="75" t="s">
        <v>1</v>
      </c>
    </row>
    <row r="26" spans="1:6" ht="15.75">
      <c r="A26" s="75"/>
      <c r="B26" s="75">
        <f>RANK(E26,$E$6:$E$35,0)</f>
        <v>11</v>
      </c>
      <c r="C26" s="75" t="s">
        <v>97</v>
      </c>
      <c r="D26" s="75" t="str">
        <f>Eingabe!$B$210</f>
        <v>M27</v>
      </c>
      <c r="E26" s="79">
        <f>Eingabe!$M$216</f>
        <v>0</v>
      </c>
      <c r="F26" s="75" t="s">
        <v>1</v>
      </c>
    </row>
    <row r="27" spans="1:6" ht="15.75">
      <c r="A27" s="75"/>
      <c r="B27" s="75">
        <f>RANK(E27,$E$6:$E$35,0)</f>
        <v>11</v>
      </c>
      <c r="C27" s="75" t="s">
        <v>97</v>
      </c>
      <c r="D27" s="75" t="str">
        <f>Eingabe!$B$218</f>
        <v>M28</v>
      </c>
      <c r="E27" s="79">
        <f>Eingabe!$M$224</f>
        <v>0</v>
      </c>
      <c r="F27" s="75" t="s">
        <v>1</v>
      </c>
    </row>
    <row r="28" spans="1:6" ht="15.75">
      <c r="A28" s="75"/>
      <c r="B28" s="75">
        <f>RANK(E28,$E$6:$E$35,0)</f>
        <v>11</v>
      </c>
      <c r="C28" s="75" t="s">
        <v>97</v>
      </c>
      <c r="D28" s="75" t="str">
        <f>Eingabe!$B$226</f>
        <v>M29</v>
      </c>
      <c r="E28" s="79">
        <f>Eingabe!$M$232</f>
        <v>0</v>
      </c>
      <c r="F28" s="75" t="s">
        <v>1</v>
      </c>
    </row>
    <row r="29" spans="1:6" ht="15.75">
      <c r="A29" s="75"/>
      <c r="B29" s="75">
        <f>RANK(E29,$E$6:$E$35,0)</f>
        <v>11</v>
      </c>
      <c r="C29" s="75" t="s">
        <v>97</v>
      </c>
      <c r="D29" s="75" t="str">
        <f>Eingabe!$B$234</f>
        <v>M30</v>
      </c>
      <c r="E29" s="79">
        <f>Eingabe!$M$240</f>
        <v>0</v>
      </c>
      <c r="F29" s="75" t="s">
        <v>1</v>
      </c>
    </row>
    <row r="30" spans="1:6" ht="15.75">
      <c r="A30" s="75"/>
      <c r="B30" s="75">
        <f>RANK(E30,$E$6:$E$35,0)</f>
        <v>11</v>
      </c>
      <c r="C30" s="75" t="s">
        <v>97</v>
      </c>
      <c r="D30" s="75" t="str">
        <f>Eingabe!$B$106</f>
        <v>NMS Ampflwang</v>
      </c>
      <c r="E30" s="79">
        <f>Eingabe!$M$112</f>
        <v>0</v>
      </c>
      <c r="F30" s="75" t="s">
        <v>1</v>
      </c>
    </row>
    <row r="31" spans="1:6" ht="15.75">
      <c r="A31" s="75"/>
      <c r="B31" s="75">
        <f>RANK(E31,$E$6:$E$35,0)</f>
        <v>11</v>
      </c>
      <c r="C31" s="75" t="s">
        <v>97</v>
      </c>
      <c r="D31" s="75" t="str">
        <f>Eingabe!$B$18</f>
        <v>NMS der Franziskanerinnen VB</v>
      </c>
      <c r="E31" s="79">
        <f>Eingabe!$M$24</f>
        <v>0</v>
      </c>
      <c r="F31" s="75" t="s">
        <v>1</v>
      </c>
    </row>
    <row r="32" spans="1:6" ht="15.75">
      <c r="A32" s="75"/>
      <c r="B32" s="75">
        <f>RANK(E32,$E$6:$E$35,0)</f>
        <v>11</v>
      </c>
      <c r="C32" s="75" t="s">
        <v>97</v>
      </c>
      <c r="D32" s="75" t="str">
        <f>Eingabe!$B$114</f>
        <v>NMS Frankenmarkt</v>
      </c>
      <c r="E32" s="79">
        <f>Eingabe!$M$120</f>
        <v>0</v>
      </c>
      <c r="F32" s="75" t="s">
        <v>1</v>
      </c>
    </row>
    <row r="33" spans="1:6" ht="15.75">
      <c r="A33" s="75"/>
      <c r="B33" s="75">
        <f>RANK(E33,$E$6:$E$35,0)</f>
        <v>11</v>
      </c>
      <c r="C33" s="75" t="s">
        <v>97</v>
      </c>
      <c r="D33" s="75" t="str">
        <f>Eingabe!$B$34</f>
        <v>NMS Seewalchen</v>
      </c>
      <c r="E33" s="79">
        <f>Eingabe!$M$40</f>
        <v>0</v>
      </c>
      <c r="F33" s="75" t="s">
        <v>1</v>
      </c>
    </row>
    <row r="34" spans="1:6" ht="15.75">
      <c r="A34" s="75"/>
      <c r="B34" s="75">
        <f>RANK(E34,$E$6:$E$35,0)</f>
        <v>11</v>
      </c>
      <c r="C34" s="75" t="s">
        <v>97</v>
      </c>
      <c r="D34" s="75" t="str">
        <f>Eingabe!$B$122</f>
        <v>NMS1 Sport Schwanenstadt</v>
      </c>
      <c r="E34" s="79">
        <f>Eingabe!$M$128</f>
        <v>0</v>
      </c>
      <c r="F34" s="75" t="s">
        <v>1</v>
      </c>
    </row>
    <row r="35" spans="1:6" ht="15.75">
      <c r="A35" s="75"/>
      <c r="B35" s="75">
        <f>RANK(E35,$E$6:$E$35,0)</f>
        <v>11</v>
      </c>
      <c r="C35" s="75" t="s">
        <v>97</v>
      </c>
      <c r="D35" s="75" t="str">
        <f>Eingabe!$B$90</f>
        <v>SNMS Lenzing</v>
      </c>
      <c r="E35" s="79">
        <f>Eingabe!$M$96</f>
        <v>0</v>
      </c>
      <c r="F35" s="75" t="s">
        <v>1</v>
      </c>
    </row>
    <row r="36" spans="1:6" ht="15.75">
      <c r="A36" s="75"/>
      <c r="B36" s="75"/>
      <c r="C36" s="75"/>
      <c r="D36" s="75"/>
      <c r="E36" s="79"/>
      <c r="F36" s="75"/>
    </row>
    <row r="37" spans="1:6" ht="15.75">
      <c r="A37" s="75"/>
      <c r="B37" s="75"/>
      <c r="C37" s="75"/>
      <c r="D37" s="75"/>
      <c r="E37" s="79"/>
      <c r="F37" s="75"/>
    </row>
    <row r="38" spans="1:6" ht="15.75">
      <c r="A38" s="75"/>
      <c r="B38" s="75"/>
      <c r="C38" s="75"/>
      <c r="D38" s="75"/>
      <c r="E38" s="79"/>
      <c r="F38" s="75"/>
    </row>
    <row r="39" spans="1:6" ht="15.75">
      <c r="A39" s="75"/>
      <c r="B39" s="75"/>
      <c r="C39" s="75"/>
      <c r="D39" s="75"/>
      <c r="E39" s="79"/>
      <c r="F39" s="75"/>
    </row>
    <row r="40" spans="1:6" ht="15.75">
      <c r="A40" s="75"/>
      <c r="B40" s="75"/>
      <c r="C40" s="75"/>
      <c r="D40" s="75"/>
      <c r="E40" s="79"/>
      <c r="F40" s="75"/>
    </row>
    <row r="41" spans="1:6" ht="15.75">
      <c r="A41" s="75"/>
      <c r="B41" s="75"/>
      <c r="C41" s="75"/>
      <c r="D41" s="75"/>
      <c r="E41" s="79"/>
      <c r="F41" s="75"/>
    </row>
    <row r="42" spans="1:6" ht="15.75">
      <c r="A42" s="75"/>
      <c r="B42" s="75"/>
      <c r="C42" s="75"/>
      <c r="D42" s="75"/>
      <c r="E42" s="79"/>
      <c r="F42" s="75"/>
    </row>
    <row r="43" spans="1:6" ht="15.75">
      <c r="A43" s="75"/>
      <c r="B43" s="75"/>
      <c r="C43" s="75"/>
      <c r="D43" s="75"/>
      <c r="E43" s="79"/>
      <c r="F43" s="75"/>
    </row>
    <row r="44" spans="1:6" ht="15.75">
      <c r="A44" s="75"/>
      <c r="B44" s="75"/>
      <c r="C44" s="75"/>
      <c r="D44" s="75"/>
      <c r="E44" s="79"/>
      <c r="F44" s="75"/>
    </row>
    <row r="45" spans="1:6" ht="15.75">
      <c r="A45" s="75"/>
      <c r="B45" s="75"/>
      <c r="C45" s="75"/>
      <c r="D45" s="75"/>
      <c r="E45" s="79"/>
      <c r="F45" s="75"/>
    </row>
    <row r="46" spans="1:6" ht="15.75">
      <c r="A46" s="75"/>
      <c r="B46" s="75"/>
      <c r="C46" s="75"/>
      <c r="D46" s="75"/>
      <c r="E46" s="79"/>
      <c r="F46" s="75"/>
    </row>
    <row r="47" spans="1:6" ht="15.75">
      <c r="A47" s="75"/>
      <c r="B47" s="75"/>
      <c r="C47" s="75"/>
      <c r="D47" s="75"/>
      <c r="E47" s="79"/>
      <c r="F47" s="75"/>
    </row>
    <row r="48" spans="1:6" ht="15.75">
      <c r="A48" s="75"/>
      <c r="B48" s="75"/>
      <c r="C48" s="75"/>
      <c r="D48" s="75"/>
      <c r="E48" s="79"/>
      <c r="F48" s="75"/>
    </row>
    <row r="49" spans="1:6" ht="15.75">
      <c r="A49" s="75"/>
      <c r="B49" s="75"/>
      <c r="C49" s="75"/>
      <c r="D49" s="75"/>
      <c r="E49" s="79"/>
      <c r="F49" s="75"/>
    </row>
    <row r="50" spans="1:6" ht="15.75">
      <c r="A50" s="75"/>
      <c r="B50" s="75"/>
      <c r="C50" s="75"/>
      <c r="D50" s="75"/>
      <c r="E50" s="79"/>
      <c r="F50" s="75"/>
    </row>
    <row r="51" spans="1:6" ht="15.75">
      <c r="A51" s="75"/>
      <c r="B51" s="75"/>
      <c r="C51" s="75"/>
      <c r="D51" s="75"/>
      <c r="E51" s="79"/>
      <c r="F51" s="75"/>
    </row>
    <row r="52" spans="1:6" ht="15.75">
      <c r="A52" s="75"/>
      <c r="B52" s="75"/>
      <c r="C52" s="75"/>
      <c r="D52" s="75"/>
      <c r="E52" s="79"/>
      <c r="F52" s="75"/>
    </row>
    <row r="53" spans="1:6" ht="15.75">
      <c r="A53" s="75"/>
      <c r="B53" s="75"/>
      <c r="C53" s="75"/>
      <c r="D53" s="75"/>
      <c r="E53" s="79"/>
      <c r="F53" s="75"/>
    </row>
    <row r="54" ht="12.75">
      <c r="E54" s="80"/>
    </row>
    <row r="55" ht="12.75">
      <c r="E55" s="81"/>
    </row>
    <row r="56" ht="12.75">
      <c r="E56" s="81"/>
    </row>
    <row r="57" ht="12.75">
      <c r="E57" s="81"/>
    </row>
    <row r="58" ht="12.75">
      <c r="E58" s="81"/>
    </row>
    <row r="59" ht="12.75">
      <c r="E59" s="81"/>
    </row>
    <row r="60" ht="12.75">
      <c r="E60" s="81"/>
    </row>
    <row r="61" ht="12.75">
      <c r="E61" s="81"/>
    </row>
    <row r="62" ht="12.75">
      <c r="E62" s="81"/>
    </row>
  </sheetData>
  <sheetProtection/>
  <printOptions/>
  <pageMargins left="0.5905511811023623" right="0.5905511811023623" top="0.5905511811023623" bottom="0.6299212598425197" header="0.5118110236220472" footer="0.5118110236220472"/>
  <pageSetup horizontalDpi="360" verticalDpi="36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20"/>
  <sheetViews>
    <sheetView showGridLines="0" tabSelected="1" zoomScalePageLayoutView="0" workbookViewId="0" topLeftCell="A1">
      <selection activeCell="A1" sqref="A1:H6"/>
    </sheetView>
  </sheetViews>
  <sheetFormatPr defaultColWidth="11.421875" defaultRowHeight="12.75"/>
  <cols>
    <col min="1" max="1" width="8.28125" style="0" customWidth="1"/>
    <col min="2" max="2" width="4.28125" style="70" customWidth="1"/>
    <col min="3" max="3" width="2.7109375" style="70" customWidth="1"/>
    <col min="4" max="4" width="24.28125" style="70" customWidth="1"/>
    <col min="5" max="5" width="20.140625" style="70" customWidth="1"/>
    <col min="6" max="6" width="9.8515625" style="70" customWidth="1"/>
    <col min="7" max="7" width="3.7109375" style="70" customWidth="1"/>
    <col min="8" max="8" width="12.57421875" style="0" customWidth="1"/>
    <col min="9" max="9" width="16.28125" style="0" customWidth="1"/>
  </cols>
  <sheetData>
    <row r="1" spans="1:8" s="68" customFormat="1" ht="15.75">
      <c r="A1" s="158" t="str">
        <f>Vorgaben!A1</f>
        <v>Leichtathletik Bezirksmeisterschaft</v>
      </c>
      <c r="B1" s="157"/>
      <c r="C1" s="72"/>
      <c r="D1" s="72"/>
      <c r="E1" s="159" t="str">
        <f>Vorgaben!A3</f>
        <v>NMS Timelkam</v>
      </c>
      <c r="F1" s="72"/>
      <c r="G1" s="72"/>
      <c r="H1" s="160" t="str">
        <f>Vorgaben!A4</f>
        <v>Schüler C</v>
      </c>
    </row>
    <row r="2" spans="1:8" s="68" customFormat="1" ht="15.75">
      <c r="A2" s="82" t="s">
        <v>98</v>
      </c>
      <c r="B2" s="157"/>
      <c r="C2" s="72"/>
      <c r="D2" s="157"/>
      <c r="E2" s="157"/>
      <c r="F2" s="72"/>
      <c r="G2" s="72"/>
      <c r="H2" s="244">
        <f>Vorgaben!A2</f>
        <v>41808</v>
      </c>
    </row>
    <row r="3" spans="2:7" s="161" customFormat="1" ht="12.75" customHeight="1">
      <c r="B3" s="162" t="s">
        <v>94</v>
      </c>
      <c r="C3" s="162"/>
      <c r="D3" s="163" t="s">
        <v>99</v>
      </c>
      <c r="E3" s="163" t="s">
        <v>100</v>
      </c>
      <c r="F3" s="164" t="s">
        <v>96</v>
      </c>
      <c r="G3" s="162"/>
    </row>
    <row r="4" spans="1:8" s="161" customFormat="1" ht="12.75">
      <c r="A4" s="70"/>
      <c r="B4" s="70">
        <f aca="true" t="shared" si="0" ref="B4:B67">RANK(F4,$F$4:$F$153,0)</f>
        <v>1</v>
      </c>
      <c r="C4" s="70" t="s">
        <v>97</v>
      </c>
      <c r="D4" s="70" t="str">
        <f>Eingabe!$B$3</f>
        <v>Meyer Leon</v>
      </c>
      <c r="E4" s="70" t="str">
        <f>Eingabe!$B$2</f>
        <v>NSMS Vöcklabruck</v>
      </c>
      <c r="F4" s="70">
        <f>Eingabe!$M$3</f>
        <v>2230</v>
      </c>
      <c r="G4" s="70" t="s">
        <v>1</v>
      </c>
      <c r="H4" s="70"/>
    </row>
    <row r="5" spans="1:8" s="161" customFormat="1" ht="12.75">
      <c r="A5" s="70"/>
      <c r="B5" s="70">
        <f t="shared" si="0"/>
        <v>2</v>
      </c>
      <c r="C5" s="70" t="s">
        <v>97</v>
      </c>
      <c r="D5" s="70" t="str">
        <f>Eingabe!$B$4</f>
        <v>Proll Marvin</v>
      </c>
      <c r="E5" s="70" t="str">
        <f>Eingabe!$B$2</f>
        <v>NSMS Vöcklabruck</v>
      </c>
      <c r="F5" s="70">
        <f>Eingabe!$M$4</f>
        <v>2072</v>
      </c>
      <c r="G5" s="70" t="s">
        <v>1</v>
      </c>
      <c r="H5" s="70"/>
    </row>
    <row r="6" spans="1:8" s="161" customFormat="1" ht="12.75">
      <c r="A6" s="70"/>
      <c r="B6" s="70">
        <f t="shared" si="0"/>
        <v>3</v>
      </c>
      <c r="C6" s="70" t="s">
        <v>97</v>
      </c>
      <c r="D6" s="70" t="str">
        <f>Eingabe!$B$76</f>
        <v>Maier Alexander</v>
      </c>
      <c r="E6" s="70" t="str">
        <f>Eingabe!$B$74</f>
        <v>NMS Vöcklamarkt</v>
      </c>
      <c r="F6" s="70">
        <f>Eingabe!$M$76</f>
        <v>2056</v>
      </c>
      <c r="G6" s="70" t="s">
        <v>1</v>
      </c>
      <c r="H6" s="70"/>
    </row>
    <row r="7" spans="1:8" s="161" customFormat="1" ht="12.75">
      <c r="A7" s="70"/>
      <c r="B7" s="70">
        <f t="shared" si="0"/>
        <v>4</v>
      </c>
      <c r="C7" s="70" t="s">
        <v>97</v>
      </c>
      <c r="D7" s="70" t="str">
        <f>Eingabe!$B$51</f>
        <v>Ebner Marcel</v>
      </c>
      <c r="E7" s="70" t="str">
        <f>Eingabe!$B$50</f>
        <v>NSMS Wolfsegg</v>
      </c>
      <c r="F7" s="70">
        <f>Eingabe!$M$51</f>
        <v>2014</v>
      </c>
      <c r="G7" s="70" t="s">
        <v>1</v>
      </c>
      <c r="H7" s="70"/>
    </row>
    <row r="8" spans="1:8" s="161" customFormat="1" ht="12.75">
      <c r="A8" s="70"/>
      <c r="B8" s="70">
        <f t="shared" si="0"/>
        <v>5</v>
      </c>
      <c r="C8" s="70" t="s">
        <v>97</v>
      </c>
      <c r="D8" s="70" t="str">
        <f>Eingabe!$B$28</f>
        <v>Rosas Andrea</v>
      </c>
      <c r="E8" s="70" t="str">
        <f>Eingabe!$B$26</f>
        <v>NMS Timelkam</v>
      </c>
      <c r="F8" s="70">
        <f>Eingabe!$M$28</f>
        <v>2006</v>
      </c>
      <c r="G8" s="70" t="s">
        <v>1</v>
      </c>
      <c r="H8" s="70"/>
    </row>
    <row r="9" spans="1:8" s="161" customFormat="1" ht="12.75">
      <c r="A9" s="70"/>
      <c r="B9" s="70">
        <f t="shared" si="0"/>
        <v>6</v>
      </c>
      <c r="C9" s="70" t="s">
        <v>97</v>
      </c>
      <c r="D9" s="70" t="str">
        <f>Eingabe!$B$30</f>
        <v>Leitenmair Thomas</v>
      </c>
      <c r="E9" s="70" t="str">
        <f>Eingabe!$B$26</f>
        <v>NMS Timelkam</v>
      </c>
      <c r="F9" s="70">
        <f>Eingabe!$M$30</f>
        <v>1990</v>
      </c>
      <c r="G9" s="70" t="s">
        <v>1</v>
      </c>
      <c r="H9" s="70"/>
    </row>
    <row r="10" spans="1:8" s="161" customFormat="1" ht="12.75">
      <c r="A10" s="70"/>
      <c r="B10" s="70">
        <f t="shared" si="0"/>
        <v>7</v>
      </c>
      <c r="C10" s="70" t="s">
        <v>97</v>
      </c>
      <c r="D10" s="70" t="str">
        <f>Eingabe!$B$54</f>
        <v>Holzinger Felix</v>
      </c>
      <c r="E10" s="70" t="str">
        <f>Eingabe!$B$50</f>
        <v>NSMS Wolfsegg</v>
      </c>
      <c r="F10" s="70">
        <f>Eingabe!$M$54</f>
        <v>1943</v>
      </c>
      <c r="G10" s="70" t="s">
        <v>1</v>
      </c>
      <c r="H10" s="70"/>
    </row>
    <row r="11" spans="1:8" s="161" customFormat="1" ht="12.75">
      <c r="A11" s="70"/>
      <c r="B11" s="70">
        <f t="shared" si="0"/>
        <v>8</v>
      </c>
      <c r="C11" s="70" t="s">
        <v>97</v>
      </c>
      <c r="D11" s="70" t="str">
        <f>Eingabe!$B$55</f>
        <v>Voglhuber Simon</v>
      </c>
      <c r="E11" s="70" t="str">
        <f>Eingabe!$B$50</f>
        <v>NSMS Wolfsegg</v>
      </c>
      <c r="F11" s="70">
        <f>Eingabe!$M$55</f>
        <v>1941</v>
      </c>
      <c r="G11" s="70" t="s">
        <v>1</v>
      </c>
      <c r="H11" s="70"/>
    </row>
    <row r="12" spans="1:8" s="161" customFormat="1" ht="12.75">
      <c r="A12" s="70"/>
      <c r="B12" s="70">
        <f t="shared" si="0"/>
        <v>9</v>
      </c>
      <c r="C12" s="70" t="s">
        <v>97</v>
      </c>
      <c r="D12" s="70" t="str">
        <f>Eingabe!$B$75</f>
        <v>Koberger Lukas</v>
      </c>
      <c r="E12" s="70" t="str">
        <f>Eingabe!$B$74</f>
        <v>NMS Vöcklamarkt</v>
      </c>
      <c r="F12" s="70">
        <f>Eingabe!$M$75</f>
        <v>1910</v>
      </c>
      <c r="G12" s="70" t="s">
        <v>1</v>
      </c>
      <c r="H12" s="70"/>
    </row>
    <row r="13" spans="1:8" s="161" customFormat="1" ht="12.75">
      <c r="A13" s="70"/>
      <c r="B13" s="70">
        <f t="shared" si="0"/>
        <v>10</v>
      </c>
      <c r="C13" s="70" t="s">
        <v>97</v>
      </c>
      <c r="D13" s="70" t="str">
        <f>Eingabe!$B$15</f>
        <v>Scheichl Paul</v>
      </c>
      <c r="E13" s="70" t="str">
        <f>Eingabe!$B$10</f>
        <v>SMS Mondsee</v>
      </c>
      <c r="F13" s="70">
        <f>Eingabe!$M$15</f>
        <v>1891</v>
      </c>
      <c r="G13" s="70" t="s">
        <v>1</v>
      </c>
      <c r="H13" s="70"/>
    </row>
    <row r="14" spans="1:8" s="161" customFormat="1" ht="12.75">
      <c r="A14" s="70"/>
      <c r="B14" s="70">
        <f t="shared" si="0"/>
        <v>11</v>
      </c>
      <c r="C14" s="70" t="s">
        <v>97</v>
      </c>
      <c r="D14" s="70" t="str">
        <f>Eingabe!$B$52</f>
        <v>Söser Clemens</v>
      </c>
      <c r="E14" s="70" t="str">
        <f>Eingabe!$B$50</f>
        <v>NSMS Wolfsegg</v>
      </c>
      <c r="F14" s="70">
        <f>Eingabe!$M$52</f>
        <v>1888</v>
      </c>
      <c r="G14" s="70" t="s">
        <v>1</v>
      </c>
      <c r="H14" s="70"/>
    </row>
    <row r="15" spans="1:8" s="161" customFormat="1" ht="12.75">
      <c r="A15" s="70"/>
      <c r="B15" s="70">
        <f t="shared" si="0"/>
        <v>12</v>
      </c>
      <c r="C15" s="70" t="s">
        <v>97</v>
      </c>
      <c r="D15" s="70" t="str">
        <f>Eingabe!$B$27</f>
        <v>Rosas Jacopo</v>
      </c>
      <c r="E15" s="70" t="str">
        <f>Eingabe!$B$26</f>
        <v>NMS Timelkam</v>
      </c>
      <c r="F15" s="70">
        <f>Eingabe!$M$27</f>
        <v>1827</v>
      </c>
      <c r="G15" s="70" t="s">
        <v>1</v>
      </c>
      <c r="H15" s="70"/>
    </row>
    <row r="16" spans="1:8" s="161" customFormat="1" ht="12.75">
      <c r="A16" s="70"/>
      <c r="B16" s="70">
        <f t="shared" si="0"/>
        <v>13</v>
      </c>
      <c r="C16" s="70" t="s">
        <v>97</v>
      </c>
      <c r="D16" s="70" t="str">
        <f>Eingabe!$B$63</f>
        <v>Fischer Fabian</v>
      </c>
      <c r="E16" s="70" t="str">
        <f>Eingabe!$B$58</f>
        <v>NMS Regau</v>
      </c>
      <c r="F16" s="70">
        <f>Eingabe!$M$63</f>
        <v>1821</v>
      </c>
      <c r="G16" s="70" t="s">
        <v>1</v>
      </c>
      <c r="H16" s="70"/>
    </row>
    <row r="17" spans="1:8" s="161" customFormat="1" ht="12.75">
      <c r="A17" s="70"/>
      <c r="B17" s="70">
        <f t="shared" si="0"/>
        <v>14</v>
      </c>
      <c r="C17" s="70" t="s">
        <v>97</v>
      </c>
      <c r="D17" s="70" t="str">
        <f>Eingabe!$B$99</f>
        <v>Berger Fabian</v>
      </c>
      <c r="E17" s="70" t="str">
        <f>Eingabe!$B$98</f>
        <v>NMS2 Schwanenstadt</v>
      </c>
      <c r="F17" s="70">
        <f>Eingabe!$M$99</f>
        <v>1816</v>
      </c>
      <c r="G17" s="70" t="s">
        <v>1</v>
      </c>
      <c r="H17" s="70"/>
    </row>
    <row r="18" spans="1:8" s="161" customFormat="1" ht="12.75">
      <c r="A18" s="70"/>
      <c r="B18" s="70">
        <f t="shared" si="0"/>
        <v>15</v>
      </c>
      <c r="C18" s="70" t="s">
        <v>97</v>
      </c>
      <c r="D18" s="70" t="str">
        <f>Eingabe!$B$53</f>
        <v>Kastner Philipp</v>
      </c>
      <c r="E18" s="70" t="str">
        <f>Eingabe!$B$50</f>
        <v>NSMS Wolfsegg</v>
      </c>
      <c r="F18" s="70">
        <f>Eingabe!$M$53</f>
        <v>1810</v>
      </c>
      <c r="G18" s="70" t="s">
        <v>1</v>
      </c>
      <c r="H18" s="70"/>
    </row>
    <row r="19" spans="1:8" s="161" customFormat="1" ht="12.75">
      <c r="A19" s="70"/>
      <c r="B19" s="70">
        <f t="shared" si="0"/>
        <v>16</v>
      </c>
      <c r="C19" s="70" t="s">
        <v>97</v>
      </c>
      <c r="D19" s="70" t="str">
        <f>Eingabe!$B$13</f>
        <v>Wienerroither Philip</v>
      </c>
      <c r="E19" s="70" t="str">
        <f>Eingabe!$B$10</f>
        <v>SMS Mondsee</v>
      </c>
      <c r="F19" s="70">
        <f>Eingabe!$M$13</f>
        <v>1796</v>
      </c>
      <c r="G19" s="70" t="s">
        <v>1</v>
      </c>
      <c r="H19" s="70"/>
    </row>
    <row r="20" spans="1:8" s="161" customFormat="1" ht="12.75">
      <c r="A20" s="70"/>
      <c r="B20" s="70">
        <f t="shared" si="0"/>
        <v>17</v>
      </c>
      <c r="C20" s="70" t="s">
        <v>97</v>
      </c>
      <c r="D20" s="70" t="str">
        <f>Eingabe!$B$29</f>
        <v>Brandt Michael</v>
      </c>
      <c r="E20" s="70" t="str">
        <f>Eingabe!$B$26</f>
        <v>NMS Timelkam</v>
      </c>
      <c r="F20" s="70">
        <f>Eingabe!$M$29</f>
        <v>1788</v>
      </c>
      <c r="G20" s="70" t="s">
        <v>1</v>
      </c>
      <c r="H20" s="70"/>
    </row>
    <row r="21" spans="1:8" s="161" customFormat="1" ht="12.75">
      <c r="A21" s="70"/>
      <c r="B21" s="70">
        <f t="shared" si="0"/>
        <v>18</v>
      </c>
      <c r="C21" s="70" t="s">
        <v>97</v>
      </c>
      <c r="D21" s="70" t="str">
        <f>Eingabe!$B$44</f>
        <v>Bauer Michael</v>
      </c>
      <c r="E21" s="70" t="str">
        <f>Eingabe!$B$42</f>
        <v>NMS Schörfling</v>
      </c>
      <c r="F21" s="70">
        <f>Eingabe!$M$44</f>
        <v>1776</v>
      </c>
      <c r="G21" s="70" t="s">
        <v>1</v>
      </c>
      <c r="H21" s="70"/>
    </row>
    <row r="22" spans="1:8" s="161" customFormat="1" ht="12.75">
      <c r="A22" s="70"/>
      <c r="B22" s="70">
        <f t="shared" si="0"/>
        <v>19</v>
      </c>
      <c r="C22" s="70" t="s">
        <v>97</v>
      </c>
      <c r="D22" s="70" t="str">
        <f>Eingabe!$B$12</f>
        <v>König Christoph</v>
      </c>
      <c r="E22" s="70" t="str">
        <f>Eingabe!$B$10</f>
        <v>SMS Mondsee</v>
      </c>
      <c r="F22" s="70">
        <f>Eingabe!$M$12</f>
        <v>1755</v>
      </c>
      <c r="G22" s="70" t="s">
        <v>1</v>
      </c>
      <c r="H22" s="70"/>
    </row>
    <row r="23" spans="1:8" s="161" customFormat="1" ht="12.75">
      <c r="A23" s="70"/>
      <c r="B23" s="70">
        <f t="shared" si="0"/>
        <v>20</v>
      </c>
      <c r="C23" s="70" t="s">
        <v>97</v>
      </c>
      <c r="D23" s="70" t="str">
        <f>Eingabe!$B$5</f>
        <v>Ragger Lenny</v>
      </c>
      <c r="E23" s="70" t="str">
        <f>Eingabe!$B$2</f>
        <v>NSMS Vöcklabruck</v>
      </c>
      <c r="F23" s="70">
        <f>Eingabe!$M$5</f>
        <v>1752</v>
      </c>
      <c r="G23" s="70" t="s">
        <v>1</v>
      </c>
      <c r="H23" s="70"/>
    </row>
    <row r="24" spans="1:8" s="161" customFormat="1" ht="12.75">
      <c r="A24" s="70"/>
      <c r="B24" s="70">
        <f t="shared" si="0"/>
        <v>21</v>
      </c>
      <c r="C24" s="70" t="s">
        <v>97</v>
      </c>
      <c r="D24" s="70" t="str">
        <f>Eingabe!$B$79</f>
        <v>Ricvic Dino</v>
      </c>
      <c r="E24" s="70" t="str">
        <f>Eingabe!$B$74</f>
        <v>NMS Vöcklamarkt</v>
      </c>
      <c r="F24" s="70">
        <f>Eingabe!$M$79</f>
        <v>1751</v>
      </c>
      <c r="G24" s="70" t="s">
        <v>1</v>
      </c>
      <c r="H24" s="70"/>
    </row>
    <row r="25" spans="1:8" s="161" customFormat="1" ht="12.75">
      <c r="A25" s="70"/>
      <c r="B25" s="70">
        <f t="shared" si="0"/>
        <v>22</v>
      </c>
      <c r="C25" s="70" t="s">
        <v>97</v>
      </c>
      <c r="D25" s="70" t="str">
        <f>Eingabe!$B$77</f>
        <v>Redlinger Marco</v>
      </c>
      <c r="E25" s="70" t="str">
        <f>Eingabe!$B$74</f>
        <v>NMS Vöcklamarkt</v>
      </c>
      <c r="F25" s="70">
        <f>Eingabe!$M$77</f>
        <v>1745</v>
      </c>
      <c r="G25" s="70" t="s">
        <v>1</v>
      </c>
      <c r="H25" s="70"/>
    </row>
    <row r="26" spans="1:8" s="161" customFormat="1" ht="12.75">
      <c r="A26" s="70"/>
      <c r="B26" s="70">
        <f t="shared" si="0"/>
        <v>23</v>
      </c>
      <c r="C26" s="70" t="s">
        <v>97</v>
      </c>
      <c r="D26" s="70" t="str">
        <f>Eingabe!$B$83</f>
        <v>Mayr Martin</v>
      </c>
      <c r="E26" s="70" t="str">
        <f>Eingabe!$B$82</f>
        <v>NMS Neukirchen/V.</v>
      </c>
      <c r="F26" s="70">
        <f>Eingabe!$M$83</f>
        <v>1729</v>
      </c>
      <c r="G26" s="70" t="s">
        <v>1</v>
      </c>
      <c r="H26" s="70"/>
    </row>
    <row r="27" spans="1:8" s="161" customFormat="1" ht="12.75">
      <c r="A27" s="70"/>
      <c r="B27" s="70">
        <f t="shared" si="0"/>
        <v>24</v>
      </c>
      <c r="C27" s="70" t="s">
        <v>97</v>
      </c>
      <c r="D27" s="70" t="str">
        <f>Eingabe!$B$11</f>
        <v>Posch Sebastian</v>
      </c>
      <c r="E27" s="70" t="str">
        <f>Eingabe!$B$10</f>
        <v>SMS Mondsee</v>
      </c>
      <c r="F27" s="70">
        <f>Eingabe!$M$11</f>
        <v>1698</v>
      </c>
      <c r="G27" s="70" t="s">
        <v>1</v>
      </c>
      <c r="H27" s="70"/>
    </row>
    <row r="28" spans="1:8" s="161" customFormat="1" ht="12.75">
      <c r="A28" s="70"/>
      <c r="B28" s="70">
        <f t="shared" si="0"/>
        <v>25</v>
      </c>
      <c r="C28" s="70" t="s">
        <v>97</v>
      </c>
      <c r="D28" s="70" t="str">
        <f>Eingabe!$B$62</f>
        <v>Schmid Andreas</v>
      </c>
      <c r="E28" s="70" t="str">
        <f>Eingabe!$B$58</f>
        <v>NMS Regau</v>
      </c>
      <c r="F28" s="70">
        <f>Eingabe!$M$62</f>
        <v>1687</v>
      </c>
      <c r="G28" s="70" t="s">
        <v>1</v>
      </c>
      <c r="H28" s="70"/>
    </row>
    <row r="29" spans="1:8" s="161" customFormat="1" ht="12.75">
      <c r="A29" s="70"/>
      <c r="B29" s="70">
        <f t="shared" si="0"/>
        <v>26</v>
      </c>
      <c r="C29" s="70" t="s">
        <v>97</v>
      </c>
      <c r="D29" s="70" t="str">
        <f>Eingabe!$B$7</f>
        <v>Özdemir Asrin</v>
      </c>
      <c r="E29" s="70" t="str">
        <f>Eingabe!$B$2</f>
        <v>NSMS Vöcklabruck</v>
      </c>
      <c r="F29" s="70">
        <f>Eingabe!$M$7</f>
        <v>1683</v>
      </c>
      <c r="G29" s="70" t="s">
        <v>1</v>
      </c>
      <c r="H29" s="70"/>
    </row>
    <row r="30" spans="1:8" s="161" customFormat="1" ht="12.75">
      <c r="A30" s="70"/>
      <c r="B30" s="70">
        <f t="shared" si="0"/>
        <v>27</v>
      </c>
      <c r="C30" s="70" t="s">
        <v>97</v>
      </c>
      <c r="D30" s="70" t="str">
        <f>Eingabe!$B$68</f>
        <v>Gabric Marko</v>
      </c>
      <c r="E30" s="70" t="str">
        <f>Eingabe!$B$66</f>
        <v>NMS Frankenburg</v>
      </c>
      <c r="F30" s="70">
        <f>Eingabe!$M$68</f>
        <v>1664</v>
      </c>
      <c r="G30" s="70" t="s">
        <v>1</v>
      </c>
      <c r="H30" s="70"/>
    </row>
    <row r="31" spans="1:8" s="161" customFormat="1" ht="12.75">
      <c r="A31" s="70"/>
      <c r="B31" s="70">
        <f t="shared" si="0"/>
        <v>28</v>
      </c>
      <c r="C31" s="70" t="s">
        <v>97</v>
      </c>
      <c r="D31" s="70" t="str">
        <f>Eingabe!$B$6</f>
        <v>Ecker Jan</v>
      </c>
      <c r="E31" s="70" t="str">
        <f>Eingabe!$B$2</f>
        <v>NSMS Vöcklabruck</v>
      </c>
      <c r="F31" s="70">
        <f>Eingabe!$M$6</f>
        <v>1651</v>
      </c>
      <c r="G31" s="70" t="s">
        <v>1</v>
      </c>
      <c r="H31" s="70"/>
    </row>
    <row r="32" spans="1:8" s="161" customFormat="1" ht="12.75">
      <c r="A32" s="70"/>
      <c r="B32" s="70">
        <f t="shared" si="0"/>
        <v>29</v>
      </c>
      <c r="C32" s="70" t="s">
        <v>97</v>
      </c>
      <c r="D32" s="70" t="str">
        <f>Eingabe!$B$31</f>
        <v>Forstinger Fabian</v>
      </c>
      <c r="E32" s="70" t="str">
        <f>Eingabe!$B$26</f>
        <v>NMS Timelkam</v>
      </c>
      <c r="F32" s="70">
        <f>Eingabe!$M$31</f>
        <v>1636</v>
      </c>
      <c r="G32" s="70" t="s">
        <v>1</v>
      </c>
      <c r="H32" s="70"/>
    </row>
    <row r="33" spans="1:8" s="161" customFormat="1" ht="12.75">
      <c r="A33" s="70"/>
      <c r="B33" s="70">
        <f t="shared" si="0"/>
        <v>30</v>
      </c>
      <c r="C33" s="70" t="s">
        <v>97</v>
      </c>
      <c r="D33" s="70" t="str">
        <f>Eingabe!$B$100</f>
        <v>Lugmair Anton</v>
      </c>
      <c r="E33" s="70" t="str">
        <f>Eingabe!$B$98</f>
        <v>NMS2 Schwanenstadt</v>
      </c>
      <c r="F33" s="70">
        <f>Eingabe!$M$100</f>
        <v>1620</v>
      </c>
      <c r="G33" s="70" t="s">
        <v>1</v>
      </c>
      <c r="H33" s="70"/>
    </row>
    <row r="34" spans="1:8" s="161" customFormat="1" ht="12.75">
      <c r="A34" s="70"/>
      <c r="B34" s="70">
        <f t="shared" si="0"/>
        <v>31</v>
      </c>
      <c r="C34" s="70" t="s">
        <v>97</v>
      </c>
      <c r="D34" s="70" t="str">
        <f>Eingabe!$B$43</f>
        <v>Stallinger Noah</v>
      </c>
      <c r="E34" s="70" t="str">
        <f>Eingabe!$B$42</f>
        <v>NMS Schörfling</v>
      </c>
      <c r="F34" s="70">
        <f>Eingabe!$M$43</f>
        <v>1608</v>
      </c>
      <c r="G34" s="70" t="s">
        <v>1</v>
      </c>
      <c r="H34" s="70"/>
    </row>
    <row r="35" spans="1:8" s="161" customFormat="1" ht="12.75">
      <c r="A35" s="70"/>
      <c r="B35" s="70">
        <f t="shared" si="0"/>
        <v>32</v>
      </c>
      <c r="C35" s="70" t="s">
        <v>97</v>
      </c>
      <c r="D35" s="70" t="str">
        <f>Eingabe!$B$101</f>
        <v>Schiller Lorenz</v>
      </c>
      <c r="E35" s="70" t="str">
        <f>Eingabe!$B$98</f>
        <v>NMS2 Schwanenstadt</v>
      </c>
      <c r="F35" s="70">
        <f>Eingabe!$M$101</f>
        <v>1566</v>
      </c>
      <c r="G35" s="70" t="s">
        <v>1</v>
      </c>
      <c r="H35" s="70"/>
    </row>
    <row r="36" spans="1:8" s="161" customFormat="1" ht="12.75">
      <c r="A36" s="70"/>
      <c r="B36" s="70">
        <f t="shared" si="0"/>
        <v>33</v>
      </c>
      <c r="C36" s="70" t="s">
        <v>97</v>
      </c>
      <c r="D36" s="70" t="str">
        <f>Eingabe!$B$102</f>
        <v>Vorhauer Philipp</v>
      </c>
      <c r="E36" s="70" t="str">
        <f>Eingabe!$B$98</f>
        <v>NMS2 Schwanenstadt</v>
      </c>
      <c r="F36" s="70">
        <f>Eingabe!$M$102</f>
        <v>1517</v>
      </c>
      <c r="G36" s="70" t="s">
        <v>1</v>
      </c>
      <c r="H36" s="70"/>
    </row>
    <row r="37" spans="1:8" s="161" customFormat="1" ht="12.75">
      <c r="A37" s="70"/>
      <c r="B37" s="70">
        <f t="shared" si="0"/>
        <v>34</v>
      </c>
      <c r="C37" s="70" t="s">
        <v>97</v>
      </c>
      <c r="D37" s="70" t="str">
        <f>Eingabe!$B$47</f>
        <v>Föttinger Moritz</v>
      </c>
      <c r="E37" s="70" t="str">
        <f>Eingabe!$B$42</f>
        <v>NMS Schörfling</v>
      </c>
      <c r="F37" s="70">
        <f>Eingabe!$M$47</f>
        <v>1516</v>
      </c>
      <c r="G37" s="70" t="s">
        <v>1</v>
      </c>
      <c r="H37" s="70"/>
    </row>
    <row r="38" spans="1:8" s="161" customFormat="1" ht="12.75">
      <c r="A38" s="70"/>
      <c r="B38" s="70">
        <f t="shared" si="0"/>
        <v>35</v>
      </c>
      <c r="C38" s="70" t="s">
        <v>97</v>
      </c>
      <c r="D38" s="70" t="str">
        <f>Eingabe!$B$45</f>
        <v>Lindenbauer Thomas</v>
      </c>
      <c r="E38" s="70" t="str">
        <f>Eingabe!$B$42</f>
        <v>NMS Schörfling</v>
      </c>
      <c r="F38" s="70">
        <f>Eingabe!$M$45</f>
        <v>1511</v>
      </c>
      <c r="G38" s="70" t="s">
        <v>1</v>
      </c>
      <c r="H38" s="70"/>
    </row>
    <row r="39" spans="1:8" s="161" customFormat="1" ht="12.75">
      <c r="A39" s="70"/>
      <c r="B39" s="70">
        <f t="shared" si="0"/>
        <v>36</v>
      </c>
      <c r="C39" s="70" t="s">
        <v>97</v>
      </c>
      <c r="D39" s="70" t="str">
        <f>Eingabe!$B$61</f>
        <v>Pammer Manuel</v>
      </c>
      <c r="E39" s="70" t="str">
        <f>Eingabe!$B$58</f>
        <v>NMS Regau</v>
      </c>
      <c r="F39" s="70">
        <f>Eingabe!$M$61</f>
        <v>1510</v>
      </c>
      <c r="G39" s="70" t="s">
        <v>1</v>
      </c>
      <c r="H39" s="70"/>
    </row>
    <row r="40" spans="1:8" s="161" customFormat="1" ht="12.75">
      <c r="A40" s="70"/>
      <c r="B40" s="70">
        <f t="shared" si="0"/>
        <v>37</v>
      </c>
      <c r="C40" s="70" t="s">
        <v>97</v>
      </c>
      <c r="D40" s="70" t="str">
        <f>Eingabe!$B$86</f>
        <v>Steindl Daniel</v>
      </c>
      <c r="E40" s="70" t="str">
        <f>Eingabe!$B$82</f>
        <v>NMS Neukirchen/V.</v>
      </c>
      <c r="F40" s="70">
        <f>Eingabe!$M$86</f>
        <v>1475</v>
      </c>
      <c r="G40" s="70" t="s">
        <v>1</v>
      </c>
      <c r="H40" s="70"/>
    </row>
    <row r="41" spans="1:8" s="161" customFormat="1" ht="12.75">
      <c r="A41" s="70"/>
      <c r="B41" s="70">
        <f t="shared" si="0"/>
        <v>38</v>
      </c>
      <c r="C41" s="70" t="s">
        <v>97</v>
      </c>
      <c r="D41" s="70" t="str">
        <f>Eingabe!$B$60</f>
        <v>Trawöger Lukas</v>
      </c>
      <c r="E41" s="70" t="str">
        <f>Eingabe!$B$58</f>
        <v>NMS Regau</v>
      </c>
      <c r="F41" s="70">
        <f>Eingabe!$M$60</f>
        <v>1473</v>
      </c>
      <c r="G41" s="70" t="s">
        <v>1</v>
      </c>
      <c r="H41" s="70"/>
    </row>
    <row r="42" spans="1:8" s="161" customFormat="1" ht="12.75">
      <c r="A42" s="70"/>
      <c r="B42" s="70">
        <f t="shared" si="0"/>
        <v>39</v>
      </c>
      <c r="C42" s="70" t="s">
        <v>97</v>
      </c>
      <c r="D42" s="70" t="str">
        <f>Eingabe!$B$14</f>
        <v>Grachev Elisej</v>
      </c>
      <c r="E42" s="70" t="str">
        <f>Eingabe!$B$10</f>
        <v>SMS Mondsee</v>
      </c>
      <c r="F42" s="70">
        <f>Eingabe!$M$14</f>
        <v>1461</v>
      </c>
      <c r="G42" s="70" t="s">
        <v>1</v>
      </c>
      <c r="H42" s="70"/>
    </row>
    <row r="43" spans="1:8" s="161" customFormat="1" ht="12.75">
      <c r="A43" s="70"/>
      <c r="B43" s="70">
        <f t="shared" si="0"/>
        <v>40</v>
      </c>
      <c r="C43" s="70" t="s">
        <v>97</v>
      </c>
      <c r="D43" s="70" t="str">
        <f>Eingabe!$B$67</f>
        <v>Moosleitner Thomas</v>
      </c>
      <c r="E43" s="70" t="str">
        <f>Eingabe!$B$66</f>
        <v>NMS Frankenburg</v>
      </c>
      <c r="F43" s="70">
        <f>Eingabe!$M$67</f>
        <v>1458</v>
      </c>
      <c r="G43" s="70" t="s">
        <v>1</v>
      </c>
      <c r="H43" s="70"/>
    </row>
    <row r="44" spans="1:8" s="161" customFormat="1" ht="12.75">
      <c r="A44" s="70"/>
      <c r="B44" s="70">
        <f t="shared" si="0"/>
        <v>41</v>
      </c>
      <c r="C44" s="70" t="s">
        <v>97</v>
      </c>
      <c r="D44" s="70" t="str">
        <f>Eingabe!$B$84</f>
        <v>Hemetsberger Julian</v>
      </c>
      <c r="E44" s="70" t="str">
        <f>Eingabe!$B$82</f>
        <v>NMS Neukirchen/V.</v>
      </c>
      <c r="F44" s="70">
        <f>Eingabe!$M$84</f>
        <v>1431</v>
      </c>
      <c r="G44" s="70" t="s">
        <v>1</v>
      </c>
      <c r="H44" s="70"/>
    </row>
    <row r="45" spans="1:8" s="161" customFormat="1" ht="12.75">
      <c r="A45" s="70"/>
      <c r="B45" s="70">
        <f t="shared" si="0"/>
        <v>42</v>
      </c>
      <c r="C45" s="70" t="s">
        <v>97</v>
      </c>
      <c r="D45" s="70" t="str">
        <f>Eingabe!$B$46</f>
        <v>Eberl Kai</v>
      </c>
      <c r="E45" s="70" t="str">
        <f>Eingabe!$B$42</f>
        <v>NMS Schörfling</v>
      </c>
      <c r="F45" s="70">
        <f>Eingabe!$M$46</f>
        <v>1422</v>
      </c>
      <c r="G45" s="70" t="s">
        <v>1</v>
      </c>
      <c r="H45" s="70"/>
    </row>
    <row r="46" spans="1:8" s="161" customFormat="1" ht="12.75">
      <c r="A46" s="70"/>
      <c r="B46" s="70">
        <f t="shared" si="0"/>
        <v>43</v>
      </c>
      <c r="C46" s="70" t="s">
        <v>97</v>
      </c>
      <c r="D46" s="70" t="str">
        <f>Eingabe!$B$71</f>
        <v>Kriechbaum Sascha</v>
      </c>
      <c r="E46" s="70" t="str">
        <f>Eingabe!$B$66</f>
        <v>NMS Frankenburg</v>
      </c>
      <c r="F46" s="70">
        <f>Eingabe!$M$71</f>
        <v>1411</v>
      </c>
      <c r="G46" s="70" t="s">
        <v>1</v>
      </c>
      <c r="H46" s="70"/>
    </row>
    <row r="47" spans="1:8" s="161" customFormat="1" ht="12.75">
      <c r="A47" s="70"/>
      <c r="B47" s="70">
        <f t="shared" si="0"/>
        <v>44</v>
      </c>
      <c r="C47" s="70" t="s">
        <v>97</v>
      </c>
      <c r="D47" s="70" t="str">
        <f>Eingabe!$B$85</f>
        <v>Krichbaum Felix</v>
      </c>
      <c r="E47" s="70" t="str">
        <f>Eingabe!$B$82</f>
        <v>NMS Neukirchen/V.</v>
      </c>
      <c r="F47" s="70">
        <f>Eingabe!$M$85</f>
        <v>1372</v>
      </c>
      <c r="G47" s="70" t="s">
        <v>1</v>
      </c>
      <c r="H47" s="70"/>
    </row>
    <row r="48" spans="1:8" s="161" customFormat="1" ht="12.75">
      <c r="A48" s="70"/>
      <c r="B48" s="70">
        <f t="shared" si="0"/>
        <v>45</v>
      </c>
      <c r="C48" s="70" t="s">
        <v>97</v>
      </c>
      <c r="D48" s="70" t="str">
        <f>Eingabe!$B$59</f>
        <v>Schiller Moritz</v>
      </c>
      <c r="E48" s="70" t="str">
        <f>Eingabe!$B$58</f>
        <v>NMS Regau</v>
      </c>
      <c r="F48" s="70">
        <f>Eingabe!$M$59</f>
        <v>1179</v>
      </c>
      <c r="G48" s="70" t="s">
        <v>1</v>
      </c>
      <c r="H48" s="70"/>
    </row>
    <row r="49" spans="1:8" s="161" customFormat="1" ht="12.75">
      <c r="A49" s="70"/>
      <c r="B49" s="70">
        <f t="shared" si="0"/>
        <v>46</v>
      </c>
      <c r="C49" s="70" t="s">
        <v>97</v>
      </c>
      <c r="D49" s="70" t="str">
        <f>Eingabe!$B$78</f>
        <v>Zulic Eldin</v>
      </c>
      <c r="E49" s="70" t="str">
        <f>Eingabe!$B$74</f>
        <v>NMS Vöcklamarkt</v>
      </c>
      <c r="F49" s="70">
        <f>Eingabe!$M$78</f>
        <v>1148</v>
      </c>
      <c r="G49" s="70" t="s">
        <v>1</v>
      </c>
      <c r="H49" s="70"/>
    </row>
    <row r="50" spans="1:8" s="161" customFormat="1" ht="12.75">
      <c r="A50" s="70"/>
      <c r="B50" s="70">
        <f t="shared" si="0"/>
        <v>47</v>
      </c>
      <c r="C50" s="70" t="s">
        <v>97</v>
      </c>
      <c r="D50" s="70" t="str">
        <f>Eingabe!$B$87</f>
        <v>Uhrlich Lorenz</v>
      </c>
      <c r="E50" s="70" t="str">
        <f>Eingabe!$B$82</f>
        <v>NMS Neukirchen/V.</v>
      </c>
      <c r="F50" s="70">
        <f>Eingabe!$M$87</f>
        <v>1077</v>
      </c>
      <c r="G50" s="70" t="s">
        <v>1</v>
      </c>
      <c r="H50" s="70"/>
    </row>
    <row r="51" spans="1:8" s="161" customFormat="1" ht="12.75">
      <c r="A51" s="70"/>
      <c r="B51" s="70">
        <f t="shared" si="0"/>
        <v>48</v>
      </c>
      <c r="C51" s="70" t="s">
        <v>97</v>
      </c>
      <c r="D51" s="70" t="str">
        <f>Eingabe!$B$69</f>
        <v>Pirklbauer Matthias</v>
      </c>
      <c r="E51" s="70" t="str">
        <f>Eingabe!$B$66</f>
        <v>NMS Frankenburg</v>
      </c>
      <c r="F51" s="70">
        <f>Eingabe!$M$69</f>
        <v>1054</v>
      </c>
      <c r="G51" s="70" t="s">
        <v>1</v>
      </c>
      <c r="H51" s="70"/>
    </row>
    <row r="52" spans="1:8" s="161" customFormat="1" ht="12.75">
      <c r="A52" s="70"/>
      <c r="B52" s="70">
        <f t="shared" si="0"/>
        <v>49</v>
      </c>
      <c r="C52" s="70" t="s">
        <v>97</v>
      </c>
      <c r="D52" s="70" t="str">
        <f>Eingabe!$B$70</f>
        <v>Rupp Elias</v>
      </c>
      <c r="E52" s="70" t="str">
        <f>Eingabe!$B$66</f>
        <v>NMS Frankenburg</v>
      </c>
      <c r="F52" s="70">
        <f>Eingabe!$M$70</f>
        <v>962</v>
      </c>
      <c r="G52" s="70" t="s">
        <v>1</v>
      </c>
      <c r="H52" s="70"/>
    </row>
    <row r="53" spans="1:8" s="161" customFormat="1" ht="12.75">
      <c r="A53" s="70"/>
      <c r="B53" s="70">
        <f t="shared" si="0"/>
        <v>50</v>
      </c>
      <c r="C53" s="70" t="s">
        <v>97</v>
      </c>
      <c r="D53" s="70" t="str">
        <f>Eingabe!$B$103</f>
        <v>Kemptner Simon</v>
      </c>
      <c r="E53" s="70" t="str">
        <f>Eingabe!$B$98</f>
        <v>NMS2 Schwanenstadt</v>
      </c>
      <c r="F53" s="70">
        <f>Eingabe!$M$103</f>
        <v>925</v>
      </c>
      <c r="G53" s="70" t="s">
        <v>1</v>
      </c>
      <c r="H53" s="70"/>
    </row>
    <row r="54" spans="1:8" s="161" customFormat="1" ht="12.75">
      <c r="A54" s="70"/>
      <c r="B54" s="70">
        <f t="shared" si="0"/>
        <v>51</v>
      </c>
      <c r="C54" s="70" t="s">
        <v>97</v>
      </c>
      <c r="D54" s="70">
        <f>Eingabe!$B$36</f>
        <v>0</v>
      </c>
      <c r="E54" s="70" t="str">
        <f>Eingabe!$B$34</f>
        <v>NMS Seewalchen</v>
      </c>
      <c r="F54" s="70">
        <f>Eingabe!$M$36</f>
        <v>0</v>
      </c>
      <c r="G54" s="70" t="s">
        <v>1</v>
      </c>
      <c r="H54" s="70"/>
    </row>
    <row r="55" spans="1:8" s="161" customFormat="1" ht="12.75">
      <c r="A55" s="70"/>
      <c r="B55" s="70">
        <f t="shared" si="0"/>
        <v>51</v>
      </c>
      <c r="C55" s="70" t="s">
        <v>97</v>
      </c>
      <c r="D55" s="70">
        <f>Eingabe!$B$39</f>
        <v>0</v>
      </c>
      <c r="E55" s="70" t="str">
        <f>Eingabe!$B$34</f>
        <v>NMS Seewalchen</v>
      </c>
      <c r="F55" s="70">
        <f>Eingabe!$M$39</f>
        <v>0</v>
      </c>
      <c r="G55" s="70" t="s">
        <v>1</v>
      </c>
      <c r="H55" s="70"/>
    </row>
    <row r="56" spans="1:8" s="161" customFormat="1" ht="12.75">
      <c r="A56" s="70"/>
      <c r="B56" s="70">
        <f t="shared" si="0"/>
        <v>51</v>
      </c>
      <c r="C56" s="70" t="s">
        <v>97</v>
      </c>
      <c r="D56" s="70">
        <f>Eingabe!$B$35</f>
        <v>0</v>
      </c>
      <c r="E56" s="70" t="str">
        <f>Eingabe!$B$34</f>
        <v>NMS Seewalchen</v>
      </c>
      <c r="F56" s="70">
        <f>Eingabe!$M$35</f>
        <v>0</v>
      </c>
      <c r="G56" s="70" t="s">
        <v>1</v>
      </c>
      <c r="H56" s="70"/>
    </row>
    <row r="57" spans="1:8" s="161" customFormat="1" ht="12.75">
      <c r="A57" s="70"/>
      <c r="B57" s="70">
        <f t="shared" si="0"/>
        <v>51</v>
      </c>
      <c r="C57" s="70" t="s">
        <v>97</v>
      </c>
      <c r="D57" s="70">
        <f>Eingabe!$B$37</f>
        <v>0</v>
      </c>
      <c r="E57" s="70" t="str">
        <f>Eingabe!$B$34</f>
        <v>NMS Seewalchen</v>
      </c>
      <c r="F57" s="70">
        <f>Eingabe!$M$37</f>
        <v>0</v>
      </c>
      <c r="G57" s="70" t="s">
        <v>1</v>
      </c>
      <c r="H57" s="70"/>
    </row>
    <row r="58" spans="1:8" s="161" customFormat="1" ht="12.75">
      <c r="A58" s="70"/>
      <c r="B58" s="70">
        <f t="shared" si="0"/>
        <v>51</v>
      </c>
      <c r="C58" s="70" t="s">
        <v>97</v>
      </c>
      <c r="D58" s="70">
        <f>Eingabe!$B$92</f>
        <v>0</v>
      </c>
      <c r="E58" s="70" t="str">
        <f>Eingabe!$B$90</f>
        <v>SNMS Lenzing</v>
      </c>
      <c r="F58" s="70">
        <f>Eingabe!$M$92</f>
        <v>0</v>
      </c>
      <c r="G58" s="70" t="s">
        <v>1</v>
      </c>
      <c r="H58" s="70"/>
    </row>
    <row r="59" spans="1:8" s="161" customFormat="1" ht="12.75">
      <c r="A59" s="70"/>
      <c r="B59" s="70">
        <f t="shared" si="0"/>
        <v>51</v>
      </c>
      <c r="C59" s="70" t="s">
        <v>97</v>
      </c>
      <c r="D59" s="70">
        <f>Eingabe!$B$91</f>
        <v>0</v>
      </c>
      <c r="E59" s="70" t="str">
        <f>Eingabe!$B$90</f>
        <v>SNMS Lenzing</v>
      </c>
      <c r="F59" s="70">
        <f>Eingabe!$M$91</f>
        <v>0</v>
      </c>
      <c r="G59" s="70" t="s">
        <v>1</v>
      </c>
      <c r="H59" s="70"/>
    </row>
    <row r="60" spans="1:8" s="161" customFormat="1" ht="12.75">
      <c r="A60" s="70"/>
      <c r="B60" s="70">
        <f t="shared" si="0"/>
        <v>51</v>
      </c>
      <c r="C60" s="70" t="s">
        <v>97</v>
      </c>
      <c r="D60" s="70">
        <f>Eingabe!$B$94</f>
        <v>0</v>
      </c>
      <c r="E60" s="70" t="str">
        <f>Eingabe!$B$90</f>
        <v>SNMS Lenzing</v>
      </c>
      <c r="F60" s="70">
        <f>Eingabe!$M$94</f>
        <v>0</v>
      </c>
      <c r="G60" s="70" t="s">
        <v>1</v>
      </c>
      <c r="H60" s="70"/>
    </row>
    <row r="61" spans="1:8" s="161" customFormat="1" ht="12.75">
      <c r="A61" s="70"/>
      <c r="B61" s="70">
        <f t="shared" si="0"/>
        <v>51</v>
      </c>
      <c r="C61" s="70" t="s">
        <v>97</v>
      </c>
      <c r="D61" s="70">
        <f>Eingabe!$B$22</f>
        <v>0</v>
      </c>
      <c r="E61" s="70" t="str">
        <f>Eingabe!$B$18</f>
        <v>NMS der Franziskanerinnen VB</v>
      </c>
      <c r="F61" s="70">
        <f>Eingabe!$M$22</f>
        <v>0</v>
      </c>
      <c r="G61" s="70" t="s">
        <v>1</v>
      </c>
      <c r="H61" s="70"/>
    </row>
    <row r="62" spans="1:8" s="161" customFormat="1" ht="12.75">
      <c r="A62" s="70"/>
      <c r="B62" s="70">
        <f t="shared" si="0"/>
        <v>51</v>
      </c>
      <c r="C62" s="70" t="s">
        <v>97</v>
      </c>
      <c r="D62" s="70">
        <f>Eingabe!$B$93</f>
        <v>0</v>
      </c>
      <c r="E62" s="70" t="str">
        <f>Eingabe!$B$90</f>
        <v>SNMS Lenzing</v>
      </c>
      <c r="F62" s="70">
        <f>Eingabe!$M$93</f>
        <v>0</v>
      </c>
      <c r="G62" s="70" t="s">
        <v>1</v>
      </c>
      <c r="H62" s="70"/>
    </row>
    <row r="63" spans="1:8" s="161" customFormat="1" ht="12.75">
      <c r="A63" s="70"/>
      <c r="B63" s="70">
        <f t="shared" si="0"/>
        <v>51</v>
      </c>
      <c r="C63" s="70" t="s">
        <v>97</v>
      </c>
      <c r="D63" s="70">
        <f>Eingabe!$B$21</f>
        <v>0</v>
      </c>
      <c r="E63" s="70" t="str">
        <f>Eingabe!$B$18</f>
        <v>NMS der Franziskanerinnen VB</v>
      </c>
      <c r="F63" s="70">
        <f>Eingabe!$M$21</f>
        <v>0</v>
      </c>
      <c r="G63" s="70" t="s">
        <v>1</v>
      </c>
      <c r="H63" s="70"/>
    </row>
    <row r="64" spans="1:8" s="161" customFormat="1" ht="12.75">
      <c r="A64" s="70"/>
      <c r="B64" s="70">
        <f t="shared" si="0"/>
        <v>51</v>
      </c>
      <c r="C64" s="70" t="s">
        <v>97</v>
      </c>
      <c r="D64" s="70">
        <f>Eingabe!$B$23</f>
        <v>0</v>
      </c>
      <c r="E64" s="70" t="str">
        <f>Eingabe!$B$18</f>
        <v>NMS der Franziskanerinnen VB</v>
      </c>
      <c r="F64" s="70">
        <f>Eingabe!$M$23</f>
        <v>0</v>
      </c>
      <c r="G64" s="70" t="s">
        <v>1</v>
      </c>
      <c r="H64" s="70"/>
    </row>
    <row r="65" spans="1:8" s="161" customFormat="1" ht="12.75">
      <c r="A65" s="70"/>
      <c r="B65" s="70">
        <f t="shared" si="0"/>
        <v>51</v>
      </c>
      <c r="C65" s="70" t="s">
        <v>97</v>
      </c>
      <c r="D65" s="70">
        <f>Eingabe!$B$19</f>
        <v>0</v>
      </c>
      <c r="E65" s="70" t="str">
        <f>Eingabe!$B$18</f>
        <v>NMS der Franziskanerinnen VB</v>
      </c>
      <c r="F65" s="70">
        <f>Eingabe!$M$19</f>
        <v>0</v>
      </c>
      <c r="G65" s="70" t="s">
        <v>1</v>
      </c>
      <c r="H65" s="70"/>
    </row>
    <row r="66" spans="1:8" s="161" customFormat="1" ht="12.75">
      <c r="A66" s="70"/>
      <c r="B66" s="70">
        <f t="shared" si="0"/>
        <v>51</v>
      </c>
      <c r="C66" s="70" t="s">
        <v>97</v>
      </c>
      <c r="D66" s="70">
        <f>Eingabe!$B$20</f>
        <v>0</v>
      </c>
      <c r="E66" s="70" t="str">
        <f>Eingabe!$B$18</f>
        <v>NMS der Franziskanerinnen VB</v>
      </c>
      <c r="F66" s="70">
        <f>Eingabe!$M$20</f>
        <v>0</v>
      </c>
      <c r="G66" s="70" t="s">
        <v>1</v>
      </c>
      <c r="H66" s="70"/>
    </row>
    <row r="67" spans="1:8" s="161" customFormat="1" ht="12.75">
      <c r="A67" s="70"/>
      <c r="B67" s="70">
        <f t="shared" si="0"/>
        <v>51</v>
      </c>
      <c r="C67" s="70" t="s">
        <v>97</v>
      </c>
      <c r="D67" s="70">
        <f>Eingabe!$B$38</f>
        <v>0</v>
      </c>
      <c r="E67" s="70" t="str">
        <f>Eingabe!$B$34</f>
        <v>NMS Seewalchen</v>
      </c>
      <c r="F67" s="70">
        <f>Eingabe!$M$38</f>
        <v>0</v>
      </c>
      <c r="G67" s="70" t="s">
        <v>1</v>
      </c>
      <c r="H67" s="70"/>
    </row>
    <row r="68" spans="1:8" s="161" customFormat="1" ht="12.75">
      <c r="A68" s="70"/>
      <c r="B68" s="70">
        <f aca="true" t="shared" si="1" ref="B68:B131">RANK(F68,$F$4:$F$153,0)</f>
        <v>51</v>
      </c>
      <c r="C68" s="70" t="s">
        <v>97</v>
      </c>
      <c r="D68" s="70">
        <f>Eingabe!$B$95</f>
        <v>0</v>
      </c>
      <c r="E68" s="70" t="str">
        <f>Eingabe!$B$90</f>
        <v>SNMS Lenzing</v>
      </c>
      <c r="F68" s="70">
        <f>Eingabe!$M$95</f>
        <v>0</v>
      </c>
      <c r="G68" s="70" t="s">
        <v>1</v>
      </c>
      <c r="H68" s="70"/>
    </row>
    <row r="69" spans="1:8" s="161" customFormat="1" ht="12.75">
      <c r="A69" s="70"/>
      <c r="B69" s="70">
        <f t="shared" si="1"/>
        <v>51</v>
      </c>
      <c r="C69" s="70" t="s">
        <v>97</v>
      </c>
      <c r="D69" s="70" t="str">
        <f>Eingabe!$B$107</f>
        <v>M14/1</v>
      </c>
      <c r="E69" s="70" t="str">
        <f>Eingabe!$B$106</f>
        <v>NMS Ampflwang</v>
      </c>
      <c r="F69" s="70">
        <f>Eingabe!$M$107</f>
        <v>0</v>
      </c>
      <c r="G69" s="70" t="s">
        <v>1</v>
      </c>
      <c r="H69" s="70"/>
    </row>
    <row r="70" spans="1:8" s="161" customFormat="1" ht="12.75">
      <c r="A70" s="70"/>
      <c r="B70" s="70">
        <f t="shared" si="1"/>
        <v>51</v>
      </c>
      <c r="C70" s="70" t="s">
        <v>97</v>
      </c>
      <c r="D70" s="70" t="str">
        <f>Eingabe!$B$108</f>
        <v>M14/2</v>
      </c>
      <c r="E70" s="70" t="str">
        <f>Eingabe!$B$106</f>
        <v>NMS Ampflwang</v>
      </c>
      <c r="F70" s="70">
        <f>Eingabe!$M$108</f>
        <v>0</v>
      </c>
      <c r="G70" s="70" t="s">
        <v>1</v>
      </c>
      <c r="H70" s="70"/>
    </row>
    <row r="71" spans="1:8" s="161" customFormat="1" ht="12.75">
      <c r="A71" s="70"/>
      <c r="B71" s="70">
        <f t="shared" si="1"/>
        <v>51</v>
      </c>
      <c r="C71" s="70" t="s">
        <v>97</v>
      </c>
      <c r="D71" s="70" t="str">
        <f>Eingabe!$B$109</f>
        <v>M14/3</v>
      </c>
      <c r="E71" s="70" t="str">
        <f>Eingabe!$B$106</f>
        <v>NMS Ampflwang</v>
      </c>
      <c r="F71" s="70">
        <f>Eingabe!$M$109</f>
        <v>0</v>
      </c>
      <c r="G71" s="70" t="s">
        <v>1</v>
      </c>
      <c r="H71" s="70"/>
    </row>
    <row r="72" spans="1:8" s="161" customFormat="1" ht="12.75">
      <c r="A72" s="70"/>
      <c r="B72" s="70">
        <f t="shared" si="1"/>
        <v>51</v>
      </c>
      <c r="C72" s="70" t="s">
        <v>97</v>
      </c>
      <c r="D72" s="70" t="str">
        <f>Eingabe!$B$110</f>
        <v>M14/4</v>
      </c>
      <c r="E72" s="70" t="str">
        <f>Eingabe!$B$106</f>
        <v>NMS Ampflwang</v>
      </c>
      <c r="F72" s="70">
        <f>Eingabe!$M$110</f>
        <v>0</v>
      </c>
      <c r="G72" s="70" t="s">
        <v>1</v>
      </c>
      <c r="H72" s="70"/>
    </row>
    <row r="73" spans="1:8" s="161" customFormat="1" ht="12.75">
      <c r="A73" s="70"/>
      <c r="B73" s="70">
        <f t="shared" si="1"/>
        <v>51</v>
      </c>
      <c r="C73" s="70" t="s">
        <v>97</v>
      </c>
      <c r="D73" s="70" t="str">
        <f>Eingabe!$B$111</f>
        <v>M14/5</v>
      </c>
      <c r="E73" s="70" t="str">
        <f>Eingabe!$B$106</f>
        <v>NMS Ampflwang</v>
      </c>
      <c r="F73" s="70">
        <f>Eingabe!$M$111</f>
        <v>0</v>
      </c>
      <c r="G73" s="70" t="s">
        <v>1</v>
      </c>
      <c r="H73" s="70"/>
    </row>
    <row r="74" spans="1:8" s="161" customFormat="1" ht="12.75">
      <c r="A74" s="70"/>
      <c r="B74" s="70">
        <f t="shared" si="1"/>
        <v>51</v>
      </c>
      <c r="C74" s="70" t="s">
        <v>97</v>
      </c>
      <c r="D74" s="70" t="str">
        <f>Eingabe!$B$115</f>
        <v>M15/1</v>
      </c>
      <c r="E74" s="70" t="str">
        <f>Eingabe!$B$114</f>
        <v>NMS Frankenmarkt</v>
      </c>
      <c r="F74" s="70">
        <f>Eingabe!$M$115</f>
        <v>0</v>
      </c>
      <c r="G74" s="70" t="s">
        <v>1</v>
      </c>
      <c r="H74" s="70"/>
    </row>
    <row r="75" spans="1:8" s="161" customFormat="1" ht="12.75">
      <c r="A75" s="70"/>
      <c r="B75" s="70">
        <f t="shared" si="1"/>
        <v>51</v>
      </c>
      <c r="C75" s="70" t="s">
        <v>97</v>
      </c>
      <c r="D75" s="70" t="str">
        <f>Eingabe!$B$116</f>
        <v>M15/2</v>
      </c>
      <c r="E75" s="70" t="str">
        <f>Eingabe!$B$114</f>
        <v>NMS Frankenmarkt</v>
      </c>
      <c r="F75" s="70">
        <f>Eingabe!$M$116</f>
        <v>0</v>
      </c>
      <c r="G75" s="70" t="s">
        <v>1</v>
      </c>
      <c r="H75" s="70"/>
    </row>
    <row r="76" spans="1:8" s="161" customFormat="1" ht="12.75">
      <c r="A76" s="70"/>
      <c r="B76" s="70">
        <f t="shared" si="1"/>
        <v>51</v>
      </c>
      <c r="C76" s="70" t="s">
        <v>97</v>
      </c>
      <c r="D76" s="70" t="str">
        <f>Eingabe!$B$117</f>
        <v>M15/3</v>
      </c>
      <c r="E76" s="70" t="str">
        <f>Eingabe!$B$114</f>
        <v>NMS Frankenmarkt</v>
      </c>
      <c r="F76" s="70">
        <f>Eingabe!$M$117</f>
        <v>0</v>
      </c>
      <c r="G76" s="70" t="s">
        <v>1</v>
      </c>
      <c r="H76" s="70"/>
    </row>
    <row r="77" spans="1:8" s="161" customFormat="1" ht="12.75">
      <c r="A77" s="70"/>
      <c r="B77" s="70">
        <f t="shared" si="1"/>
        <v>51</v>
      </c>
      <c r="C77" s="70" t="s">
        <v>97</v>
      </c>
      <c r="D77" s="70" t="str">
        <f>Eingabe!$B$118</f>
        <v>M15/4</v>
      </c>
      <c r="E77" s="70" t="str">
        <f>Eingabe!$B$114</f>
        <v>NMS Frankenmarkt</v>
      </c>
      <c r="F77" s="70">
        <f>Eingabe!$M$118</f>
        <v>0</v>
      </c>
      <c r="G77" s="70" t="s">
        <v>1</v>
      </c>
      <c r="H77" s="70"/>
    </row>
    <row r="78" spans="1:8" s="161" customFormat="1" ht="12.75">
      <c r="A78" s="70"/>
      <c r="B78" s="70">
        <f t="shared" si="1"/>
        <v>51</v>
      </c>
      <c r="C78" s="70" t="s">
        <v>97</v>
      </c>
      <c r="D78" s="70" t="str">
        <f>Eingabe!$B$119</f>
        <v>M15/5</v>
      </c>
      <c r="E78" s="70" t="str">
        <f>Eingabe!$B$114</f>
        <v>NMS Frankenmarkt</v>
      </c>
      <c r="F78" s="70">
        <f>Eingabe!$M$119</f>
        <v>0</v>
      </c>
      <c r="G78" s="70" t="s">
        <v>1</v>
      </c>
      <c r="H78" s="70"/>
    </row>
    <row r="79" spans="1:8" s="161" customFormat="1" ht="12.75">
      <c r="A79" s="70"/>
      <c r="B79" s="70">
        <f t="shared" si="1"/>
        <v>51</v>
      </c>
      <c r="C79" s="70" t="s">
        <v>97</v>
      </c>
      <c r="D79" s="70" t="str">
        <f>Eingabe!$B$123</f>
        <v>M16/1</v>
      </c>
      <c r="E79" s="70" t="str">
        <f>Eingabe!$B$122</f>
        <v>NMS1 Sport Schwanenstadt</v>
      </c>
      <c r="F79" s="70">
        <f>Eingabe!$M$123</f>
        <v>0</v>
      </c>
      <c r="G79" s="70" t="s">
        <v>1</v>
      </c>
      <c r="H79" s="70"/>
    </row>
    <row r="80" spans="1:8" s="161" customFormat="1" ht="12.75">
      <c r="A80" s="70"/>
      <c r="B80" s="70">
        <f t="shared" si="1"/>
        <v>51</v>
      </c>
      <c r="C80" s="70" t="s">
        <v>97</v>
      </c>
      <c r="D80" s="70" t="str">
        <f>Eingabe!$B$124</f>
        <v>M16/2</v>
      </c>
      <c r="E80" s="70" t="str">
        <f>Eingabe!$B$122</f>
        <v>NMS1 Sport Schwanenstadt</v>
      </c>
      <c r="F80" s="70">
        <f>Eingabe!$M$124</f>
        <v>0</v>
      </c>
      <c r="G80" s="70" t="s">
        <v>1</v>
      </c>
      <c r="H80" s="70"/>
    </row>
    <row r="81" spans="1:8" s="161" customFormat="1" ht="12.75">
      <c r="A81" s="70"/>
      <c r="B81" s="70">
        <f t="shared" si="1"/>
        <v>51</v>
      </c>
      <c r="C81" s="70" t="s">
        <v>97</v>
      </c>
      <c r="D81" s="70" t="str">
        <f>Eingabe!$B$125</f>
        <v>M16/3</v>
      </c>
      <c r="E81" s="70" t="str">
        <f>Eingabe!$B$122</f>
        <v>NMS1 Sport Schwanenstadt</v>
      </c>
      <c r="F81" s="70">
        <f>Eingabe!$M$125</f>
        <v>0</v>
      </c>
      <c r="G81" s="70" t="s">
        <v>1</v>
      </c>
      <c r="H81" s="70"/>
    </row>
    <row r="82" spans="1:8" s="161" customFormat="1" ht="12.75">
      <c r="A82" s="70"/>
      <c r="B82" s="70">
        <f t="shared" si="1"/>
        <v>51</v>
      </c>
      <c r="C82" s="70" t="s">
        <v>97</v>
      </c>
      <c r="D82" s="70" t="str">
        <f>Eingabe!$B$126</f>
        <v>M16/4</v>
      </c>
      <c r="E82" s="70" t="str">
        <f>Eingabe!$B$122</f>
        <v>NMS1 Sport Schwanenstadt</v>
      </c>
      <c r="F82" s="70">
        <f>Eingabe!$M$126</f>
        <v>0</v>
      </c>
      <c r="G82" s="70" t="s">
        <v>1</v>
      </c>
      <c r="H82" s="70"/>
    </row>
    <row r="83" spans="1:8" s="161" customFormat="1" ht="12.75">
      <c r="A83" s="70"/>
      <c r="B83" s="70">
        <f t="shared" si="1"/>
        <v>51</v>
      </c>
      <c r="C83" s="70" t="s">
        <v>97</v>
      </c>
      <c r="D83" s="70" t="str">
        <f>Eingabe!$B$127</f>
        <v>M16/5</v>
      </c>
      <c r="E83" s="70" t="str">
        <f>Eingabe!$B$122</f>
        <v>NMS1 Sport Schwanenstadt</v>
      </c>
      <c r="F83" s="70">
        <f>Eingabe!$M$127</f>
        <v>0</v>
      </c>
      <c r="G83" s="70" t="s">
        <v>1</v>
      </c>
      <c r="H83" s="70"/>
    </row>
    <row r="84" spans="1:8" s="161" customFormat="1" ht="12.75">
      <c r="A84" s="70"/>
      <c r="B84" s="70">
        <f t="shared" si="1"/>
        <v>51</v>
      </c>
      <c r="C84" s="70" t="s">
        <v>97</v>
      </c>
      <c r="D84" s="70" t="str">
        <f>Eingabe!$B$131</f>
        <v>M17/1</v>
      </c>
      <c r="E84" s="70" t="str">
        <f>Eingabe!$B$130</f>
        <v>M17</v>
      </c>
      <c r="F84" s="70">
        <f>Eingabe!$M$131</f>
        <v>0</v>
      </c>
      <c r="G84" s="70" t="s">
        <v>1</v>
      </c>
      <c r="H84" s="70"/>
    </row>
    <row r="85" spans="1:8" s="161" customFormat="1" ht="12.75">
      <c r="A85" s="70"/>
      <c r="B85" s="70">
        <f t="shared" si="1"/>
        <v>51</v>
      </c>
      <c r="C85" s="70" t="s">
        <v>97</v>
      </c>
      <c r="D85" s="70" t="str">
        <f>Eingabe!$B$132</f>
        <v>M17/2</v>
      </c>
      <c r="E85" s="70" t="str">
        <f>Eingabe!$B$130</f>
        <v>M17</v>
      </c>
      <c r="F85" s="70">
        <f>Eingabe!$M$132</f>
        <v>0</v>
      </c>
      <c r="G85" s="70" t="s">
        <v>1</v>
      </c>
      <c r="H85" s="70"/>
    </row>
    <row r="86" spans="1:8" s="161" customFormat="1" ht="12.75">
      <c r="A86" s="70"/>
      <c r="B86" s="70">
        <f t="shared" si="1"/>
        <v>51</v>
      </c>
      <c r="C86" s="70" t="s">
        <v>97</v>
      </c>
      <c r="D86" s="70" t="str">
        <f>Eingabe!$B$133</f>
        <v>M17/3</v>
      </c>
      <c r="E86" s="70" t="str">
        <f>Eingabe!$B$130</f>
        <v>M17</v>
      </c>
      <c r="F86" s="70">
        <f>Eingabe!$M$133</f>
        <v>0</v>
      </c>
      <c r="G86" s="70" t="s">
        <v>1</v>
      </c>
      <c r="H86" s="70"/>
    </row>
    <row r="87" spans="1:8" s="161" customFormat="1" ht="12.75">
      <c r="A87" s="70"/>
      <c r="B87" s="70">
        <f t="shared" si="1"/>
        <v>51</v>
      </c>
      <c r="C87" s="70" t="s">
        <v>97</v>
      </c>
      <c r="D87" s="70" t="str">
        <f>Eingabe!$B$134</f>
        <v>M17/4</v>
      </c>
      <c r="E87" s="70" t="str">
        <f>Eingabe!$B$130</f>
        <v>M17</v>
      </c>
      <c r="F87" s="70">
        <f>Eingabe!$M$134</f>
        <v>0</v>
      </c>
      <c r="G87" s="70" t="s">
        <v>1</v>
      </c>
      <c r="H87" s="70"/>
    </row>
    <row r="88" spans="1:8" s="161" customFormat="1" ht="12.75">
      <c r="A88" s="70"/>
      <c r="B88" s="70">
        <f t="shared" si="1"/>
        <v>51</v>
      </c>
      <c r="C88" s="70" t="s">
        <v>97</v>
      </c>
      <c r="D88" s="70" t="str">
        <f>Eingabe!$B$135</f>
        <v>M17/5</v>
      </c>
      <c r="E88" s="70" t="str">
        <f>Eingabe!$B$130</f>
        <v>M17</v>
      </c>
      <c r="F88" s="70">
        <f>Eingabe!$M$135</f>
        <v>0</v>
      </c>
      <c r="G88" s="70" t="s">
        <v>1</v>
      </c>
      <c r="H88" s="70"/>
    </row>
    <row r="89" spans="1:8" s="161" customFormat="1" ht="12.75">
      <c r="A89" s="70"/>
      <c r="B89" s="70">
        <f t="shared" si="1"/>
        <v>51</v>
      </c>
      <c r="C89" s="70" t="s">
        <v>97</v>
      </c>
      <c r="D89" s="70" t="str">
        <f>Eingabe!$B$139</f>
        <v>M18/1</v>
      </c>
      <c r="E89" s="70" t="str">
        <f>Eingabe!$B$138</f>
        <v>M18</v>
      </c>
      <c r="F89" s="70">
        <f>Eingabe!$M$139</f>
        <v>0</v>
      </c>
      <c r="G89" s="70" t="s">
        <v>1</v>
      </c>
      <c r="H89" s="70"/>
    </row>
    <row r="90" spans="1:8" s="161" customFormat="1" ht="12.75">
      <c r="A90" s="70"/>
      <c r="B90" s="70">
        <f t="shared" si="1"/>
        <v>51</v>
      </c>
      <c r="C90" s="70" t="s">
        <v>97</v>
      </c>
      <c r="D90" s="70" t="str">
        <f>Eingabe!$B$140</f>
        <v>M18/2</v>
      </c>
      <c r="E90" s="70" t="str">
        <f>Eingabe!$B$138</f>
        <v>M18</v>
      </c>
      <c r="F90" s="70">
        <f>Eingabe!$M$140</f>
        <v>0</v>
      </c>
      <c r="G90" s="70" t="s">
        <v>1</v>
      </c>
      <c r="H90" s="70"/>
    </row>
    <row r="91" spans="1:8" s="161" customFormat="1" ht="12.75">
      <c r="A91" s="70"/>
      <c r="B91" s="70">
        <f t="shared" si="1"/>
        <v>51</v>
      </c>
      <c r="C91" s="70" t="s">
        <v>97</v>
      </c>
      <c r="D91" s="70" t="str">
        <f>Eingabe!$B$141</f>
        <v>M18/3</v>
      </c>
      <c r="E91" s="70" t="str">
        <f>Eingabe!$B$138</f>
        <v>M18</v>
      </c>
      <c r="F91" s="70">
        <f>Eingabe!$M$141</f>
        <v>0</v>
      </c>
      <c r="G91" s="70" t="s">
        <v>1</v>
      </c>
      <c r="H91" s="70"/>
    </row>
    <row r="92" spans="1:8" s="161" customFormat="1" ht="12.75">
      <c r="A92" s="70"/>
      <c r="B92" s="70">
        <f t="shared" si="1"/>
        <v>51</v>
      </c>
      <c r="C92" s="70" t="s">
        <v>97</v>
      </c>
      <c r="D92" s="70" t="str">
        <f>Eingabe!$B$142</f>
        <v>M18/4</v>
      </c>
      <c r="E92" s="70" t="str">
        <f>Eingabe!$B$138</f>
        <v>M18</v>
      </c>
      <c r="F92" s="70">
        <f>Eingabe!$M$142</f>
        <v>0</v>
      </c>
      <c r="G92" s="70" t="s">
        <v>1</v>
      </c>
      <c r="H92" s="70"/>
    </row>
    <row r="93" spans="1:8" s="161" customFormat="1" ht="12.75">
      <c r="A93" s="70"/>
      <c r="B93" s="70">
        <f t="shared" si="1"/>
        <v>51</v>
      </c>
      <c r="C93" s="70" t="s">
        <v>97</v>
      </c>
      <c r="D93" s="70" t="str">
        <f>Eingabe!$B$143</f>
        <v>M18/5</v>
      </c>
      <c r="E93" s="70" t="str">
        <f>Eingabe!$B$138</f>
        <v>M18</v>
      </c>
      <c r="F93" s="70">
        <f>Eingabe!$M$143</f>
        <v>0</v>
      </c>
      <c r="G93" s="70" t="s">
        <v>1</v>
      </c>
      <c r="H93" s="70"/>
    </row>
    <row r="94" spans="1:8" s="161" customFormat="1" ht="12.75">
      <c r="A94" s="70"/>
      <c r="B94" s="70">
        <f t="shared" si="1"/>
        <v>51</v>
      </c>
      <c r="C94" s="70" t="s">
        <v>97</v>
      </c>
      <c r="D94" s="70" t="str">
        <f>Eingabe!$B$147</f>
        <v>M19/1</v>
      </c>
      <c r="E94" s="70" t="str">
        <f>Eingabe!$B$146</f>
        <v>M19</v>
      </c>
      <c r="F94" s="70">
        <f>Eingabe!$M$147</f>
        <v>0</v>
      </c>
      <c r="G94" s="70" t="s">
        <v>1</v>
      </c>
      <c r="H94" s="70"/>
    </row>
    <row r="95" spans="1:8" s="161" customFormat="1" ht="12.75">
      <c r="A95" s="70"/>
      <c r="B95" s="70">
        <f t="shared" si="1"/>
        <v>51</v>
      </c>
      <c r="C95" s="70" t="s">
        <v>97</v>
      </c>
      <c r="D95" s="70" t="str">
        <f>Eingabe!$B$148</f>
        <v>M19/2</v>
      </c>
      <c r="E95" s="70" t="str">
        <f>Eingabe!$B$146</f>
        <v>M19</v>
      </c>
      <c r="F95" s="70">
        <f>Eingabe!$M$148</f>
        <v>0</v>
      </c>
      <c r="G95" s="70" t="s">
        <v>1</v>
      </c>
      <c r="H95" s="70"/>
    </row>
    <row r="96" spans="1:8" s="161" customFormat="1" ht="12.75">
      <c r="A96" s="70"/>
      <c r="B96" s="70">
        <f t="shared" si="1"/>
        <v>51</v>
      </c>
      <c r="C96" s="70" t="s">
        <v>97</v>
      </c>
      <c r="D96" s="70" t="str">
        <f>Eingabe!$B$149</f>
        <v>M19/3</v>
      </c>
      <c r="E96" s="70" t="str">
        <f>Eingabe!$B$146</f>
        <v>M19</v>
      </c>
      <c r="F96" s="70">
        <f>Eingabe!$M$149</f>
        <v>0</v>
      </c>
      <c r="G96" s="70" t="s">
        <v>1</v>
      </c>
      <c r="H96" s="70"/>
    </row>
    <row r="97" spans="1:8" s="161" customFormat="1" ht="12.75">
      <c r="A97" s="70"/>
      <c r="B97" s="70">
        <f t="shared" si="1"/>
        <v>51</v>
      </c>
      <c r="C97" s="70" t="s">
        <v>97</v>
      </c>
      <c r="D97" s="70" t="str">
        <f>Eingabe!$B$150</f>
        <v>M19/4</v>
      </c>
      <c r="E97" s="70" t="str">
        <f>Eingabe!$B$146</f>
        <v>M19</v>
      </c>
      <c r="F97" s="70">
        <f>Eingabe!$M$150</f>
        <v>0</v>
      </c>
      <c r="G97" s="70" t="s">
        <v>1</v>
      </c>
      <c r="H97" s="70"/>
    </row>
    <row r="98" spans="1:8" s="161" customFormat="1" ht="12.75">
      <c r="A98" s="70"/>
      <c r="B98" s="70">
        <f t="shared" si="1"/>
        <v>51</v>
      </c>
      <c r="C98" s="70" t="s">
        <v>97</v>
      </c>
      <c r="D98" s="70" t="str">
        <f>Eingabe!$B$151</f>
        <v>M19/5</v>
      </c>
      <c r="E98" s="70" t="str">
        <f>Eingabe!$B$146</f>
        <v>M19</v>
      </c>
      <c r="F98" s="70">
        <f>Eingabe!$M$151</f>
        <v>0</v>
      </c>
      <c r="G98" s="70" t="s">
        <v>1</v>
      </c>
      <c r="H98" s="70"/>
    </row>
    <row r="99" spans="1:8" s="161" customFormat="1" ht="12.75">
      <c r="A99" s="70"/>
      <c r="B99" s="70">
        <f t="shared" si="1"/>
        <v>51</v>
      </c>
      <c r="C99" s="70" t="s">
        <v>97</v>
      </c>
      <c r="D99" s="70" t="str">
        <f>Eingabe!$B$155</f>
        <v>M20/1</v>
      </c>
      <c r="E99" s="70" t="str">
        <f>Eingabe!$B$154</f>
        <v>M20</v>
      </c>
      <c r="F99" s="70">
        <f>Eingabe!$M$155</f>
        <v>0</v>
      </c>
      <c r="G99" s="70" t="s">
        <v>1</v>
      </c>
      <c r="H99" s="70"/>
    </row>
    <row r="100" spans="1:8" s="161" customFormat="1" ht="12.75">
      <c r="A100" s="70"/>
      <c r="B100" s="70">
        <f t="shared" si="1"/>
        <v>51</v>
      </c>
      <c r="C100" s="70" t="s">
        <v>97</v>
      </c>
      <c r="D100" s="70" t="str">
        <f>Eingabe!$B$156</f>
        <v>M20/2</v>
      </c>
      <c r="E100" s="70" t="str">
        <f>Eingabe!$B$154</f>
        <v>M20</v>
      </c>
      <c r="F100" s="70">
        <f>Eingabe!$M$156</f>
        <v>0</v>
      </c>
      <c r="G100" s="70" t="s">
        <v>1</v>
      </c>
      <c r="H100" s="70"/>
    </row>
    <row r="101" spans="1:8" s="161" customFormat="1" ht="12.75">
      <c r="A101" s="70"/>
      <c r="B101" s="70">
        <f t="shared" si="1"/>
        <v>51</v>
      </c>
      <c r="C101" s="70" t="s">
        <v>97</v>
      </c>
      <c r="D101" s="70" t="str">
        <f>Eingabe!$B$157</f>
        <v>M20/3</v>
      </c>
      <c r="E101" s="70" t="str">
        <f>Eingabe!$B$154</f>
        <v>M20</v>
      </c>
      <c r="F101" s="70">
        <f>Eingabe!$M$157</f>
        <v>0</v>
      </c>
      <c r="G101" s="70" t="s">
        <v>1</v>
      </c>
      <c r="H101" s="70"/>
    </row>
    <row r="102" spans="1:8" s="161" customFormat="1" ht="12.75">
      <c r="A102" s="70"/>
      <c r="B102" s="70">
        <f t="shared" si="1"/>
        <v>51</v>
      </c>
      <c r="C102" s="70" t="s">
        <v>97</v>
      </c>
      <c r="D102" s="70" t="str">
        <f>Eingabe!$B$158</f>
        <v>M20/4</v>
      </c>
      <c r="E102" s="70" t="str">
        <f>Eingabe!$B$154</f>
        <v>M20</v>
      </c>
      <c r="F102" s="70">
        <f>Eingabe!$M$158</f>
        <v>0</v>
      </c>
      <c r="G102" s="70" t="s">
        <v>1</v>
      </c>
      <c r="H102" s="70"/>
    </row>
    <row r="103" spans="1:8" s="161" customFormat="1" ht="12.75">
      <c r="A103" s="70"/>
      <c r="B103" s="70">
        <f t="shared" si="1"/>
        <v>51</v>
      </c>
      <c r="C103" s="70" t="s">
        <v>97</v>
      </c>
      <c r="D103" s="70" t="str">
        <f>Eingabe!$B$159</f>
        <v>M20/5</v>
      </c>
      <c r="E103" s="70" t="str">
        <f>Eingabe!$B$154</f>
        <v>M20</v>
      </c>
      <c r="F103" s="70">
        <f>Eingabe!$M$159</f>
        <v>0</v>
      </c>
      <c r="G103" s="70" t="s">
        <v>1</v>
      </c>
      <c r="H103" s="70"/>
    </row>
    <row r="104" spans="1:8" s="161" customFormat="1" ht="12.75">
      <c r="A104" s="70"/>
      <c r="B104" s="70">
        <f t="shared" si="1"/>
        <v>51</v>
      </c>
      <c r="C104" s="70" t="s">
        <v>97</v>
      </c>
      <c r="D104" s="70" t="str">
        <f>Eingabe!$B$163</f>
        <v>M21/1</v>
      </c>
      <c r="E104" s="70" t="str">
        <f>Eingabe!$B$162</f>
        <v>M21</v>
      </c>
      <c r="F104" s="70">
        <f>Eingabe!$M$163</f>
        <v>0</v>
      </c>
      <c r="G104" s="70" t="s">
        <v>1</v>
      </c>
      <c r="H104" s="70"/>
    </row>
    <row r="105" spans="1:8" s="161" customFormat="1" ht="12.75">
      <c r="A105" s="70"/>
      <c r="B105" s="70">
        <f t="shared" si="1"/>
        <v>51</v>
      </c>
      <c r="C105" s="70" t="s">
        <v>97</v>
      </c>
      <c r="D105" s="70" t="str">
        <f>Eingabe!$B$164</f>
        <v>M21/2</v>
      </c>
      <c r="E105" s="70" t="str">
        <f>Eingabe!$B$162</f>
        <v>M21</v>
      </c>
      <c r="F105" s="70">
        <f>Eingabe!$M$164</f>
        <v>0</v>
      </c>
      <c r="G105" s="70" t="s">
        <v>1</v>
      </c>
      <c r="H105" s="70"/>
    </row>
    <row r="106" spans="1:8" s="161" customFormat="1" ht="12.75">
      <c r="A106" s="70"/>
      <c r="B106" s="70">
        <f t="shared" si="1"/>
        <v>51</v>
      </c>
      <c r="C106" s="70" t="s">
        <v>97</v>
      </c>
      <c r="D106" s="70" t="str">
        <f>Eingabe!$B$165</f>
        <v>M21/3</v>
      </c>
      <c r="E106" s="70" t="str">
        <f>Eingabe!$B$162</f>
        <v>M21</v>
      </c>
      <c r="F106" s="70">
        <f>Eingabe!$M$165</f>
        <v>0</v>
      </c>
      <c r="G106" s="70" t="s">
        <v>1</v>
      </c>
      <c r="H106" s="70"/>
    </row>
    <row r="107" spans="1:8" s="161" customFormat="1" ht="12.75">
      <c r="A107" s="70"/>
      <c r="B107" s="70">
        <f t="shared" si="1"/>
        <v>51</v>
      </c>
      <c r="C107" s="70" t="s">
        <v>97</v>
      </c>
      <c r="D107" s="70" t="str">
        <f>Eingabe!$B$166</f>
        <v>M21/4</v>
      </c>
      <c r="E107" s="70" t="str">
        <f>Eingabe!$B$162</f>
        <v>M21</v>
      </c>
      <c r="F107" s="70">
        <f>Eingabe!$M$166</f>
        <v>0</v>
      </c>
      <c r="G107" s="70" t="s">
        <v>1</v>
      </c>
      <c r="H107" s="70"/>
    </row>
    <row r="108" spans="1:8" s="161" customFormat="1" ht="12.75">
      <c r="A108" s="70"/>
      <c r="B108" s="70">
        <f t="shared" si="1"/>
        <v>51</v>
      </c>
      <c r="C108" s="70" t="s">
        <v>97</v>
      </c>
      <c r="D108" s="70" t="str">
        <f>Eingabe!$B$167</f>
        <v>M21/5</v>
      </c>
      <c r="E108" s="70" t="str">
        <f>Eingabe!$B$162</f>
        <v>M21</v>
      </c>
      <c r="F108" s="70">
        <f>Eingabe!$M$167</f>
        <v>0</v>
      </c>
      <c r="G108" s="70" t="s">
        <v>1</v>
      </c>
      <c r="H108" s="70"/>
    </row>
    <row r="109" spans="1:8" s="161" customFormat="1" ht="12.75">
      <c r="A109" s="70"/>
      <c r="B109" s="70">
        <f t="shared" si="1"/>
        <v>51</v>
      </c>
      <c r="C109" s="70" t="s">
        <v>97</v>
      </c>
      <c r="D109" s="70" t="str">
        <f>Eingabe!$B$171</f>
        <v>M22/1</v>
      </c>
      <c r="E109" s="70" t="str">
        <f>Eingabe!$B$170</f>
        <v>M22</v>
      </c>
      <c r="F109" s="70">
        <f>Eingabe!$M$171</f>
        <v>0</v>
      </c>
      <c r="G109" s="70" t="s">
        <v>1</v>
      </c>
      <c r="H109" s="70"/>
    </row>
    <row r="110" spans="1:8" s="161" customFormat="1" ht="12.75">
      <c r="A110" s="70"/>
      <c r="B110" s="70">
        <f t="shared" si="1"/>
        <v>51</v>
      </c>
      <c r="C110" s="70" t="s">
        <v>97</v>
      </c>
      <c r="D110" s="70" t="str">
        <f>Eingabe!$B$172</f>
        <v>M22/2</v>
      </c>
      <c r="E110" s="70" t="str">
        <f>Eingabe!$B$170</f>
        <v>M22</v>
      </c>
      <c r="F110" s="70">
        <f>Eingabe!$M$172</f>
        <v>0</v>
      </c>
      <c r="G110" s="70" t="s">
        <v>1</v>
      </c>
      <c r="H110" s="70"/>
    </row>
    <row r="111" spans="1:8" s="161" customFormat="1" ht="12.75">
      <c r="A111" s="70"/>
      <c r="B111" s="70">
        <f t="shared" si="1"/>
        <v>51</v>
      </c>
      <c r="C111" s="70" t="s">
        <v>97</v>
      </c>
      <c r="D111" s="70" t="str">
        <f>Eingabe!$B$173</f>
        <v>M22/3</v>
      </c>
      <c r="E111" s="70" t="str">
        <f>Eingabe!$B$170</f>
        <v>M22</v>
      </c>
      <c r="F111" s="70">
        <f>Eingabe!$M$173</f>
        <v>0</v>
      </c>
      <c r="G111" s="70" t="s">
        <v>1</v>
      </c>
      <c r="H111" s="70"/>
    </row>
    <row r="112" spans="1:8" s="161" customFormat="1" ht="12.75">
      <c r="A112" s="70"/>
      <c r="B112" s="70">
        <f t="shared" si="1"/>
        <v>51</v>
      </c>
      <c r="C112" s="70" t="s">
        <v>97</v>
      </c>
      <c r="D112" s="70" t="str">
        <f>Eingabe!$B$174</f>
        <v>M22/4</v>
      </c>
      <c r="E112" s="70" t="str">
        <f>Eingabe!$B$170</f>
        <v>M22</v>
      </c>
      <c r="F112" s="70">
        <f>Eingabe!$M$174</f>
        <v>0</v>
      </c>
      <c r="G112" s="70" t="s">
        <v>1</v>
      </c>
      <c r="H112" s="70"/>
    </row>
    <row r="113" spans="1:8" s="161" customFormat="1" ht="12.75">
      <c r="A113" s="70"/>
      <c r="B113" s="70">
        <f t="shared" si="1"/>
        <v>51</v>
      </c>
      <c r="C113" s="70" t="s">
        <v>97</v>
      </c>
      <c r="D113" s="70" t="str">
        <f>Eingabe!$B$175</f>
        <v>M22/5</v>
      </c>
      <c r="E113" s="70" t="str">
        <f>Eingabe!$B$170</f>
        <v>M22</v>
      </c>
      <c r="F113" s="70">
        <f>Eingabe!$M$175</f>
        <v>0</v>
      </c>
      <c r="G113" s="70" t="s">
        <v>1</v>
      </c>
      <c r="H113" s="70"/>
    </row>
    <row r="114" spans="1:8" s="161" customFormat="1" ht="12.75">
      <c r="A114" s="70"/>
      <c r="B114" s="70">
        <f t="shared" si="1"/>
        <v>51</v>
      </c>
      <c r="C114" s="70" t="s">
        <v>97</v>
      </c>
      <c r="D114" s="70" t="str">
        <f>Eingabe!$B$179</f>
        <v>M23/1</v>
      </c>
      <c r="E114" s="70" t="str">
        <f>Eingabe!$B$178</f>
        <v>M23</v>
      </c>
      <c r="F114" s="70">
        <f>Eingabe!$M$179</f>
        <v>0</v>
      </c>
      <c r="G114" s="70" t="s">
        <v>1</v>
      </c>
      <c r="H114" s="70"/>
    </row>
    <row r="115" spans="1:8" s="161" customFormat="1" ht="12.75">
      <c r="A115" s="70"/>
      <c r="B115" s="70">
        <f t="shared" si="1"/>
        <v>51</v>
      </c>
      <c r="C115" s="70" t="s">
        <v>97</v>
      </c>
      <c r="D115" s="70" t="str">
        <f>Eingabe!$B$180</f>
        <v>M23/2</v>
      </c>
      <c r="E115" s="70" t="str">
        <f>Eingabe!$B$178</f>
        <v>M23</v>
      </c>
      <c r="F115" s="70">
        <f>Eingabe!$M$180</f>
        <v>0</v>
      </c>
      <c r="G115" s="70" t="s">
        <v>1</v>
      </c>
      <c r="H115" s="70"/>
    </row>
    <row r="116" spans="1:8" s="161" customFormat="1" ht="12.75">
      <c r="A116" s="70"/>
      <c r="B116" s="70">
        <f t="shared" si="1"/>
        <v>51</v>
      </c>
      <c r="C116" s="70" t="s">
        <v>97</v>
      </c>
      <c r="D116" s="70" t="str">
        <f>Eingabe!$B$181</f>
        <v>M23/3</v>
      </c>
      <c r="E116" s="70" t="str">
        <f>Eingabe!$B$178</f>
        <v>M23</v>
      </c>
      <c r="F116" s="70">
        <f>Eingabe!$M$181</f>
        <v>0</v>
      </c>
      <c r="G116" s="70" t="s">
        <v>1</v>
      </c>
      <c r="H116" s="70"/>
    </row>
    <row r="117" spans="1:8" s="161" customFormat="1" ht="12.75">
      <c r="A117" s="70"/>
      <c r="B117" s="70">
        <f t="shared" si="1"/>
        <v>51</v>
      </c>
      <c r="C117" s="70" t="s">
        <v>97</v>
      </c>
      <c r="D117" s="70" t="str">
        <f>Eingabe!$B$182</f>
        <v>M23/4</v>
      </c>
      <c r="E117" s="70" t="str">
        <f>Eingabe!$B$178</f>
        <v>M23</v>
      </c>
      <c r="F117" s="70">
        <f>Eingabe!$M$182</f>
        <v>0</v>
      </c>
      <c r="G117" s="70" t="s">
        <v>1</v>
      </c>
      <c r="H117" s="70"/>
    </row>
    <row r="118" spans="1:8" s="161" customFormat="1" ht="12.75">
      <c r="A118" s="70"/>
      <c r="B118" s="70">
        <f t="shared" si="1"/>
        <v>51</v>
      </c>
      <c r="C118" s="70" t="s">
        <v>97</v>
      </c>
      <c r="D118" s="70" t="str">
        <f>Eingabe!$B$183</f>
        <v>M23/5</v>
      </c>
      <c r="E118" s="70" t="str">
        <f>Eingabe!$B$178</f>
        <v>M23</v>
      </c>
      <c r="F118" s="70">
        <f>Eingabe!$M$183</f>
        <v>0</v>
      </c>
      <c r="G118" s="70" t="s">
        <v>1</v>
      </c>
      <c r="H118" s="70"/>
    </row>
    <row r="119" spans="1:8" s="161" customFormat="1" ht="12.75">
      <c r="A119" s="70"/>
      <c r="B119" s="70">
        <f t="shared" si="1"/>
        <v>51</v>
      </c>
      <c r="C119" s="70" t="s">
        <v>97</v>
      </c>
      <c r="D119" s="70" t="str">
        <f>Eingabe!$B$187</f>
        <v>M24/1</v>
      </c>
      <c r="E119" s="70" t="str">
        <f>Eingabe!$B$186</f>
        <v>M24</v>
      </c>
      <c r="F119" s="70">
        <f>Eingabe!$M$187</f>
        <v>0</v>
      </c>
      <c r="G119" s="70" t="s">
        <v>1</v>
      </c>
      <c r="H119" s="70"/>
    </row>
    <row r="120" spans="1:8" s="161" customFormat="1" ht="12.75">
      <c r="A120" s="70"/>
      <c r="B120" s="70">
        <f t="shared" si="1"/>
        <v>51</v>
      </c>
      <c r="C120" s="70" t="s">
        <v>97</v>
      </c>
      <c r="D120" s="70" t="str">
        <f>Eingabe!$B$188</f>
        <v>M24/2</v>
      </c>
      <c r="E120" s="70" t="str">
        <f>Eingabe!$B$186</f>
        <v>M24</v>
      </c>
      <c r="F120" s="70">
        <f>Eingabe!$M$188</f>
        <v>0</v>
      </c>
      <c r="G120" s="70" t="s">
        <v>1</v>
      </c>
      <c r="H120" s="70"/>
    </row>
    <row r="121" spans="1:8" s="161" customFormat="1" ht="12.75">
      <c r="A121" s="70"/>
      <c r="B121" s="70">
        <f t="shared" si="1"/>
        <v>51</v>
      </c>
      <c r="C121" s="70" t="s">
        <v>97</v>
      </c>
      <c r="D121" s="70" t="str">
        <f>Eingabe!$B$189</f>
        <v>M24/3</v>
      </c>
      <c r="E121" s="70" t="str">
        <f>Eingabe!$B$186</f>
        <v>M24</v>
      </c>
      <c r="F121" s="70">
        <f>Eingabe!$M$189</f>
        <v>0</v>
      </c>
      <c r="G121" s="70" t="s">
        <v>1</v>
      </c>
      <c r="H121" s="70"/>
    </row>
    <row r="122" spans="1:8" s="161" customFormat="1" ht="12.75">
      <c r="A122" s="70"/>
      <c r="B122" s="70">
        <f t="shared" si="1"/>
        <v>51</v>
      </c>
      <c r="C122" s="70" t="s">
        <v>97</v>
      </c>
      <c r="D122" s="70" t="str">
        <f>Eingabe!$B$190</f>
        <v>M24/4</v>
      </c>
      <c r="E122" s="70" t="str">
        <f>Eingabe!$B$186</f>
        <v>M24</v>
      </c>
      <c r="F122" s="70">
        <f>Eingabe!$M$190</f>
        <v>0</v>
      </c>
      <c r="G122" s="70" t="s">
        <v>1</v>
      </c>
      <c r="H122" s="70"/>
    </row>
    <row r="123" spans="1:8" s="161" customFormat="1" ht="12.75">
      <c r="A123" s="70"/>
      <c r="B123" s="70">
        <f t="shared" si="1"/>
        <v>51</v>
      </c>
      <c r="C123" s="70" t="s">
        <v>97</v>
      </c>
      <c r="D123" s="70" t="str">
        <f>Eingabe!$B$191</f>
        <v>M24/5</v>
      </c>
      <c r="E123" s="70" t="str">
        <f>Eingabe!$B$186</f>
        <v>M24</v>
      </c>
      <c r="F123" s="70">
        <f>Eingabe!$M$191</f>
        <v>0</v>
      </c>
      <c r="G123" s="70" t="s">
        <v>1</v>
      </c>
      <c r="H123" s="70"/>
    </row>
    <row r="124" spans="1:8" s="161" customFormat="1" ht="12.75">
      <c r="A124" s="70"/>
      <c r="B124" s="70">
        <f t="shared" si="1"/>
        <v>51</v>
      </c>
      <c r="C124" s="70" t="s">
        <v>97</v>
      </c>
      <c r="D124" s="70" t="str">
        <f>Eingabe!$B$195</f>
        <v>M25/1</v>
      </c>
      <c r="E124" s="70" t="str">
        <f>Eingabe!$B$194</f>
        <v>M25</v>
      </c>
      <c r="F124" s="70">
        <f>Eingabe!$M$195</f>
        <v>0</v>
      </c>
      <c r="G124" s="70" t="s">
        <v>1</v>
      </c>
      <c r="H124" s="70"/>
    </row>
    <row r="125" spans="1:8" s="161" customFormat="1" ht="12.75">
      <c r="A125" s="70"/>
      <c r="B125" s="70">
        <f t="shared" si="1"/>
        <v>51</v>
      </c>
      <c r="C125" s="70" t="s">
        <v>97</v>
      </c>
      <c r="D125" s="70" t="str">
        <f>Eingabe!$B$196</f>
        <v>M25/2</v>
      </c>
      <c r="E125" s="70" t="str">
        <f>Eingabe!$B$194</f>
        <v>M25</v>
      </c>
      <c r="F125" s="70">
        <f>Eingabe!$M$196</f>
        <v>0</v>
      </c>
      <c r="G125" s="70" t="s">
        <v>1</v>
      </c>
      <c r="H125" s="70"/>
    </row>
    <row r="126" spans="1:8" s="161" customFormat="1" ht="12.75">
      <c r="A126" s="70"/>
      <c r="B126" s="70">
        <f t="shared" si="1"/>
        <v>51</v>
      </c>
      <c r="C126" s="70" t="s">
        <v>97</v>
      </c>
      <c r="D126" s="70" t="str">
        <f>Eingabe!$B$197</f>
        <v>M25/3</v>
      </c>
      <c r="E126" s="70" t="str">
        <f>Eingabe!$B$194</f>
        <v>M25</v>
      </c>
      <c r="F126" s="70">
        <f>Eingabe!$M$197</f>
        <v>0</v>
      </c>
      <c r="G126" s="70" t="s">
        <v>1</v>
      </c>
      <c r="H126" s="70"/>
    </row>
    <row r="127" spans="1:8" s="161" customFormat="1" ht="12.75">
      <c r="A127" s="70"/>
      <c r="B127" s="70">
        <f t="shared" si="1"/>
        <v>51</v>
      </c>
      <c r="C127" s="70" t="s">
        <v>97</v>
      </c>
      <c r="D127" s="70" t="str">
        <f>Eingabe!$B$198</f>
        <v>M25/4</v>
      </c>
      <c r="E127" s="70" t="str">
        <f>Eingabe!$B$194</f>
        <v>M25</v>
      </c>
      <c r="F127" s="70">
        <f>Eingabe!$M$198</f>
        <v>0</v>
      </c>
      <c r="G127" s="70" t="s">
        <v>1</v>
      </c>
      <c r="H127" s="70"/>
    </row>
    <row r="128" spans="1:8" s="161" customFormat="1" ht="12.75">
      <c r="A128" s="70"/>
      <c r="B128" s="70">
        <f t="shared" si="1"/>
        <v>51</v>
      </c>
      <c r="C128" s="70" t="s">
        <v>97</v>
      </c>
      <c r="D128" s="70" t="str">
        <f>Eingabe!$B$199</f>
        <v>M25/5</v>
      </c>
      <c r="E128" s="70" t="str">
        <f>Eingabe!$B$194</f>
        <v>M25</v>
      </c>
      <c r="F128" s="70">
        <f>Eingabe!$M$199</f>
        <v>0</v>
      </c>
      <c r="G128" s="70" t="s">
        <v>1</v>
      </c>
      <c r="H128" s="70"/>
    </row>
    <row r="129" spans="1:8" s="161" customFormat="1" ht="12.75">
      <c r="A129" s="70"/>
      <c r="B129" s="70">
        <f t="shared" si="1"/>
        <v>51</v>
      </c>
      <c r="C129" s="70" t="s">
        <v>97</v>
      </c>
      <c r="D129" s="70" t="str">
        <f>Eingabe!$B$203</f>
        <v>M26/1</v>
      </c>
      <c r="E129" s="70" t="str">
        <f>Eingabe!$B$202</f>
        <v>M26</v>
      </c>
      <c r="F129" s="70">
        <f>Eingabe!$M$203</f>
        <v>0</v>
      </c>
      <c r="G129" s="70" t="s">
        <v>1</v>
      </c>
      <c r="H129" s="70"/>
    </row>
    <row r="130" spans="1:8" s="161" customFormat="1" ht="12.75">
      <c r="A130" s="70"/>
      <c r="B130" s="70">
        <f t="shared" si="1"/>
        <v>51</v>
      </c>
      <c r="C130" s="70" t="s">
        <v>97</v>
      </c>
      <c r="D130" s="70" t="str">
        <f>Eingabe!$B$204</f>
        <v>M26/2</v>
      </c>
      <c r="E130" s="70" t="str">
        <f>Eingabe!$B$202</f>
        <v>M26</v>
      </c>
      <c r="F130" s="70">
        <f>Eingabe!$M$204</f>
        <v>0</v>
      </c>
      <c r="G130" s="70" t="s">
        <v>1</v>
      </c>
      <c r="H130" s="70"/>
    </row>
    <row r="131" spans="1:8" s="161" customFormat="1" ht="12.75">
      <c r="A131" s="70"/>
      <c r="B131" s="70">
        <f t="shared" si="1"/>
        <v>51</v>
      </c>
      <c r="C131" s="70" t="s">
        <v>97</v>
      </c>
      <c r="D131" s="70" t="str">
        <f>Eingabe!$B$205</f>
        <v>M26/3</v>
      </c>
      <c r="E131" s="70" t="str">
        <f>Eingabe!$B$202</f>
        <v>M26</v>
      </c>
      <c r="F131" s="70">
        <f>Eingabe!$M$205</f>
        <v>0</v>
      </c>
      <c r="G131" s="70" t="s">
        <v>1</v>
      </c>
      <c r="H131" s="70"/>
    </row>
    <row r="132" spans="1:8" s="161" customFormat="1" ht="12.75">
      <c r="A132" s="70"/>
      <c r="B132" s="70">
        <f aca="true" t="shared" si="2" ref="B132:B153">RANK(F132,$F$4:$F$153,0)</f>
        <v>51</v>
      </c>
      <c r="C132" s="70" t="s">
        <v>97</v>
      </c>
      <c r="D132" s="70" t="str">
        <f>Eingabe!$B$206</f>
        <v>M26/4</v>
      </c>
      <c r="E132" s="70" t="str">
        <f>Eingabe!$B$202</f>
        <v>M26</v>
      </c>
      <c r="F132" s="70">
        <f>Eingabe!$M$206</f>
        <v>0</v>
      </c>
      <c r="G132" s="70" t="s">
        <v>1</v>
      </c>
      <c r="H132" s="70"/>
    </row>
    <row r="133" spans="1:8" s="161" customFormat="1" ht="12.75">
      <c r="A133" s="70"/>
      <c r="B133" s="70">
        <f t="shared" si="2"/>
        <v>51</v>
      </c>
      <c r="C133" s="70" t="s">
        <v>97</v>
      </c>
      <c r="D133" s="70" t="str">
        <f>Eingabe!$B$207</f>
        <v>M26/5</v>
      </c>
      <c r="E133" s="70" t="str">
        <f>Eingabe!$B$202</f>
        <v>M26</v>
      </c>
      <c r="F133" s="70">
        <f>Eingabe!$M$207</f>
        <v>0</v>
      </c>
      <c r="G133" s="70" t="s">
        <v>1</v>
      </c>
      <c r="H133" s="70"/>
    </row>
    <row r="134" spans="1:8" s="161" customFormat="1" ht="12.75">
      <c r="A134" s="70"/>
      <c r="B134" s="70">
        <f t="shared" si="2"/>
        <v>51</v>
      </c>
      <c r="C134" s="70" t="s">
        <v>97</v>
      </c>
      <c r="D134" s="70" t="str">
        <f>Eingabe!$B$211</f>
        <v>M27/1</v>
      </c>
      <c r="E134" s="70" t="str">
        <f>Eingabe!$B$210</f>
        <v>M27</v>
      </c>
      <c r="F134" s="70">
        <f>Eingabe!$M$211</f>
        <v>0</v>
      </c>
      <c r="G134" s="70" t="s">
        <v>1</v>
      </c>
      <c r="H134" s="70"/>
    </row>
    <row r="135" spans="1:8" s="161" customFormat="1" ht="12.75">
      <c r="A135" s="70"/>
      <c r="B135" s="70">
        <f t="shared" si="2"/>
        <v>51</v>
      </c>
      <c r="C135" s="70" t="s">
        <v>97</v>
      </c>
      <c r="D135" s="70" t="str">
        <f>Eingabe!$B$212</f>
        <v>M27/2</v>
      </c>
      <c r="E135" s="70" t="str">
        <f>Eingabe!$B$210</f>
        <v>M27</v>
      </c>
      <c r="F135" s="70">
        <f>Eingabe!$M$212</f>
        <v>0</v>
      </c>
      <c r="G135" s="70" t="s">
        <v>1</v>
      </c>
      <c r="H135" s="70"/>
    </row>
    <row r="136" spans="1:8" s="161" customFormat="1" ht="12.75">
      <c r="A136" s="70"/>
      <c r="B136" s="70">
        <f t="shared" si="2"/>
        <v>51</v>
      </c>
      <c r="C136" s="70" t="s">
        <v>97</v>
      </c>
      <c r="D136" s="70" t="str">
        <f>Eingabe!$B$213</f>
        <v>M27/3</v>
      </c>
      <c r="E136" s="70" t="str">
        <f>Eingabe!$B$210</f>
        <v>M27</v>
      </c>
      <c r="F136" s="70">
        <f>Eingabe!$M$213</f>
        <v>0</v>
      </c>
      <c r="G136" s="70" t="s">
        <v>1</v>
      </c>
      <c r="H136" s="70"/>
    </row>
    <row r="137" spans="1:8" s="161" customFormat="1" ht="12.75">
      <c r="A137" s="70"/>
      <c r="B137" s="70">
        <f t="shared" si="2"/>
        <v>51</v>
      </c>
      <c r="C137" s="70" t="s">
        <v>97</v>
      </c>
      <c r="D137" s="70" t="str">
        <f>Eingabe!$B$214</f>
        <v>M27/4</v>
      </c>
      <c r="E137" s="70" t="str">
        <f>Eingabe!$B$210</f>
        <v>M27</v>
      </c>
      <c r="F137" s="70">
        <f>Eingabe!$M$214</f>
        <v>0</v>
      </c>
      <c r="G137" s="70" t="s">
        <v>1</v>
      </c>
      <c r="H137" s="70"/>
    </row>
    <row r="138" spans="1:8" s="161" customFormat="1" ht="12.75">
      <c r="A138" s="70"/>
      <c r="B138" s="70">
        <f t="shared" si="2"/>
        <v>51</v>
      </c>
      <c r="C138" s="70" t="s">
        <v>97</v>
      </c>
      <c r="D138" s="70" t="str">
        <f>Eingabe!$B$215</f>
        <v>M27/5</v>
      </c>
      <c r="E138" s="70" t="str">
        <f>Eingabe!$B$210</f>
        <v>M27</v>
      </c>
      <c r="F138" s="70">
        <f>Eingabe!$M$215</f>
        <v>0</v>
      </c>
      <c r="G138" s="70" t="s">
        <v>1</v>
      </c>
      <c r="H138" s="70"/>
    </row>
    <row r="139" spans="1:8" s="161" customFormat="1" ht="12.75">
      <c r="A139" s="70"/>
      <c r="B139" s="70">
        <f t="shared" si="2"/>
        <v>51</v>
      </c>
      <c r="C139" s="70" t="s">
        <v>97</v>
      </c>
      <c r="D139" s="70" t="str">
        <f>Eingabe!$B$219</f>
        <v>M28/1</v>
      </c>
      <c r="E139" s="70" t="str">
        <f>Eingabe!$B$218</f>
        <v>M28</v>
      </c>
      <c r="F139" s="70">
        <f>Eingabe!$M$219</f>
        <v>0</v>
      </c>
      <c r="G139" s="70" t="s">
        <v>1</v>
      </c>
      <c r="H139" s="70"/>
    </row>
    <row r="140" spans="1:8" s="161" customFormat="1" ht="12.75">
      <c r="A140" s="70"/>
      <c r="B140" s="70">
        <f t="shared" si="2"/>
        <v>51</v>
      </c>
      <c r="C140" s="70" t="s">
        <v>97</v>
      </c>
      <c r="D140" s="70" t="str">
        <f>Eingabe!$B$220</f>
        <v>M28/2</v>
      </c>
      <c r="E140" s="70" t="str">
        <f>Eingabe!$B$218</f>
        <v>M28</v>
      </c>
      <c r="F140" s="70">
        <f>Eingabe!$M$220</f>
        <v>0</v>
      </c>
      <c r="G140" s="70" t="s">
        <v>1</v>
      </c>
      <c r="H140" s="70"/>
    </row>
    <row r="141" spans="1:8" s="161" customFormat="1" ht="12.75">
      <c r="A141" s="70"/>
      <c r="B141" s="70">
        <f t="shared" si="2"/>
        <v>51</v>
      </c>
      <c r="C141" s="70" t="s">
        <v>97</v>
      </c>
      <c r="D141" s="70" t="str">
        <f>Eingabe!$B$221</f>
        <v>M28/3</v>
      </c>
      <c r="E141" s="70" t="str">
        <f>Eingabe!$B$218</f>
        <v>M28</v>
      </c>
      <c r="F141" s="70">
        <f>Eingabe!$M$221</f>
        <v>0</v>
      </c>
      <c r="G141" s="70" t="s">
        <v>1</v>
      </c>
      <c r="H141" s="70"/>
    </row>
    <row r="142" spans="1:8" ht="12.75">
      <c r="A142" s="70"/>
      <c r="B142" s="70">
        <f t="shared" si="2"/>
        <v>51</v>
      </c>
      <c r="C142" s="70" t="s">
        <v>97</v>
      </c>
      <c r="D142" s="70" t="str">
        <f>Eingabe!$B$222</f>
        <v>M28/4</v>
      </c>
      <c r="E142" s="70" t="str">
        <f>Eingabe!$B$218</f>
        <v>M28</v>
      </c>
      <c r="F142" s="70">
        <f>Eingabe!$M$222</f>
        <v>0</v>
      </c>
      <c r="G142" s="70" t="s">
        <v>1</v>
      </c>
      <c r="H142" s="70"/>
    </row>
    <row r="143" spans="1:8" ht="12.75">
      <c r="A143" s="70"/>
      <c r="B143" s="70">
        <f t="shared" si="2"/>
        <v>51</v>
      </c>
      <c r="C143" s="70" t="s">
        <v>97</v>
      </c>
      <c r="D143" s="70" t="str">
        <f>Eingabe!$B$223</f>
        <v>M28/5</v>
      </c>
      <c r="E143" s="70" t="str">
        <f>Eingabe!$B$218</f>
        <v>M28</v>
      </c>
      <c r="F143" s="70">
        <f>Eingabe!$M$223</f>
        <v>0</v>
      </c>
      <c r="G143" s="70" t="s">
        <v>1</v>
      </c>
      <c r="H143" s="70"/>
    </row>
    <row r="144" spans="1:8" ht="12.75">
      <c r="A144" s="70"/>
      <c r="B144" s="70">
        <f t="shared" si="2"/>
        <v>51</v>
      </c>
      <c r="C144" s="70" t="s">
        <v>97</v>
      </c>
      <c r="D144" s="70" t="str">
        <f>Eingabe!$B$227</f>
        <v>M29/1</v>
      </c>
      <c r="E144" s="70" t="str">
        <f>Eingabe!$B$226</f>
        <v>M29</v>
      </c>
      <c r="F144" s="70">
        <f>Eingabe!$M$227</f>
        <v>0</v>
      </c>
      <c r="G144" s="70" t="s">
        <v>1</v>
      </c>
      <c r="H144" s="70"/>
    </row>
    <row r="145" spans="1:8" ht="12.75">
      <c r="A145" s="70"/>
      <c r="B145" s="70">
        <f t="shared" si="2"/>
        <v>51</v>
      </c>
      <c r="C145" s="70" t="s">
        <v>97</v>
      </c>
      <c r="D145" s="70" t="str">
        <f>Eingabe!$B$228</f>
        <v>M29/2</v>
      </c>
      <c r="E145" s="70" t="str">
        <f>Eingabe!$B$226</f>
        <v>M29</v>
      </c>
      <c r="F145" s="70">
        <f>Eingabe!$M$228</f>
        <v>0</v>
      </c>
      <c r="G145" s="70" t="s">
        <v>1</v>
      </c>
      <c r="H145" s="70"/>
    </row>
    <row r="146" spans="1:8" ht="12.75">
      <c r="A146" s="70"/>
      <c r="B146" s="70">
        <f t="shared" si="2"/>
        <v>51</v>
      </c>
      <c r="C146" s="70" t="s">
        <v>97</v>
      </c>
      <c r="D146" s="70" t="str">
        <f>Eingabe!$B$229</f>
        <v>M29/3</v>
      </c>
      <c r="E146" s="70" t="str">
        <f>Eingabe!$B$226</f>
        <v>M29</v>
      </c>
      <c r="F146" s="70">
        <f>Eingabe!$M$229</f>
        <v>0</v>
      </c>
      <c r="G146" s="70" t="s">
        <v>1</v>
      </c>
      <c r="H146" s="70"/>
    </row>
    <row r="147" spans="1:8" ht="12.75">
      <c r="A147" s="70"/>
      <c r="B147" s="70">
        <f t="shared" si="2"/>
        <v>51</v>
      </c>
      <c r="C147" s="70" t="s">
        <v>97</v>
      </c>
      <c r="D147" s="70" t="str">
        <f>Eingabe!$B$230</f>
        <v>M29/4</v>
      </c>
      <c r="E147" s="70" t="str">
        <f>Eingabe!$B$226</f>
        <v>M29</v>
      </c>
      <c r="F147" s="70">
        <f>Eingabe!$M$230</f>
        <v>0</v>
      </c>
      <c r="G147" s="70" t="s">
        <v>1</v>
      </c>
      <c r="H147" s="70"/>
    </row>
    <row r="148" spans="1:8" ht="12.75">
      <c r="A148" s="70"/>
      <c r="B148" s="70">
        <f t="shared" si="2"/>
        <v>51</v>
      </c>
      <c r="C148" s="70" t="s">
        <v>97</v>
      </c>
      <c r="D148" s="70" t="str">
        <f>Eingabe!$B$231</f>
        <v>M29/5</v>
      </c>
      <c r="E148" s="70" t="str">
        <f>Eingabe!$B$226</f>
        <v>M29</v>
      </c>
      <c r="F148" s="70">
        <f>Eingabe!$M$231</f>
        <v>0</v>
      </c>
      <c r="G148" s="70" t="s">
        <v>1</v>
      </c>
      <c r="H148" s="70"/>
    </row>
    <row r="149" spans="1:8" ht="12.75">
      <c r="A149" s="70"/>
      <c r="B149" s="70">
        <f t="shared" si="2"/>
        <v>51</v>
      </c>
      <c r="C149" s="70" t="s">
        <v>97</v>
      </c>
      <c r="D149" s="70" t="str">
        <f>Eingabe!$B$235</f>
        <v>M30/1</v>
      </c>
      <c r="E149" s="70" t="str">
        <f>Eingabe!$B$234</f>
        <v>M30</v>
      </c>
      <c r="F149" s="70">
        <f>Eingabe!$M$235</f>
        <v>0</v>
      </c>
      <c r="G149" s="70" t="s">
        <v>1</v>
      </c>
      <c r="H149" s="70"/>
    </row>
    <row r="150" spans="1:8" ht="12.75">
      <c r="A150" s="70"/>
      <c r="B150" s="70">
        <f t="shared" si="2"/>
        <v>51</v>
      </c>
      <c r="C150" s="70" t="s">
        <v>97</v>
      </c>
      <c r="D150" s="70" t="str">
        <f>Eingabe!$B$236</f>
        <v>M30/2</v>
      </c>
      <c r="E150" s="70" t="str">
        <f>Eingabe!$B$234</f>
        <v>M30</v>
      </c>
      <c r="F150" s="70">
        <f>Eingabe!$M$236</f>
        <v>0</v>
      </c>
      <c r="G150" s="70" t="s">
        <v>1</v>
      </c>
      <c r="H150" s="70"/>
    </row>
    <row r="151" spans="1:8" ht="12.75">
      <c r="A151" s="70"/>
      <c r="B151" s="70">
        <f t="shared" si="2"/>
        <v>51</v>
      </c>
      <c r="C151" s="70" t="s">
        <v>97</v>
      </c>
      <c r="D151" s="70" t="str">
        <f>Eingabe!$B$237</f>
        <v>M30/3</v>
      </c>
      <c r="E151" s="70" t="str">
        <f>Eingabe!$B$234</f>
        <v>M30</v>
      </c>
      <c r="F151" s="70">
        <f>Eingabe!$M$237</f>
        <v>0</v>
      </c>
      <c r="G151" s="70" t="s">
        <v>1</v>
      </c>
      <c r="H151" s="70"/>
    </row>
    <row r="152" spans="1:8" ht="12.75">
      <c r="A152" s="70"/>
      <c r="B152" s="70">
        <f t="shared" si="2"/>
        <v>51</v>
      </c>
      <c r="C152" s="70" t="s">
        <v>97</v>
      </c>
      <c r="D152" s="70" t="str">
        <f>Eingabe!$B$238</f>
        <v>M30/4</v>
      </c>
      <c r="E152" s="70" t="str">
        <f>Eingabe!$B$234</f>
        <v>M30</v>
      </c>
      <c r="F152" s="70">
        <f>Eingabe!$M$238</f>
        <v>0</v>
      </c>
      <c r="G152" s="70" t="s">
        <v>1</v>
      </c>
      <c r="H152" s="70"/>
    </row>
    <row r="153" spans="1:8" ht="12.75">
      <c r="A153" s="70"/>
      <c r="B153" s="70">
        <f t="shared" si="2"/>
        <v>51</v>
      </c>
      <c r="C153" s="70" t="s">
        <v>97</v>
      </c>
      <c r="D153" s="70" t="str">
        <f>Eingabe!$B$239</f>
        <v>M30/5</v>
      </c>
      <c r="E153" s="70" t="str">
        <f>Eingabe!$B$234</f>
        <v>M30</v>
      </c>
      <c r="F153" s="70">
        <f>Eingabe!$M$239</f>
        <v>0</v>
      </c>
      <c r="G153" s="70" t="s">
        <v>1</v>
      </c>
      <c r="H153" s="70"/>
    </row>
    <row r="154" spans="1:8" ht="12.75">
      <c r="A154" s="70"/>
      <c r="H154" s="70"/>
    </row>
    <row r="155" spans="1:8" ht="12.75">
      <c r="A155" s="70"/>
      <c r="H155" s="70"/>
    </row>
    <row r="156" spans="1:8" ht="12.75">
      <c r="A156" s="70"/>
      <c r="H156" s="70"/>
    </row>
    <row r="157" spans="1:8" ht="12.75">
      <c r="A157" s="70"/>
      <c r="H157" s="70"/>
    </row>
    <row r="158" spans="1:8" ht="12.75">
      <c r="A158" s="70"/>
      <c r="H158" s="70"/>
    </row>
    <row r="159" spans="1:8" ht="12.75">
      <c r="A159" s="70"/>
      <c r="H159" s="70"/>
    </row>
    <row r="160" spans="1:8" ht="12.75">
      <c r="A160" s="70"/>
      <c r="H160" s="70"/>
    </row>
    <row r="161" spans="1:8" ht="12.75">
      <c r="A161" s="70"/>
      <c r="H161" s="70"/>
    </row>
    <row r="162" spans="1:8" ht="12.75">
      <c r="A162" s="70"/>
      <c r="H162" s="70"/>
    </row>
    <row r="163" spans="1:8" ht="12.75">
      <c r="A163" s="70"/>
      <c r="H163" s="70"/>
    </row>
    <row r="164" spans="1:8" ht="12.75">
      <c r="A164" s="70"/>
      <c r="H164" s="70"/>
    </row>
    <row r="165" spans="1:8" ht="12.75">
      <c r="A165" s="70"/>
      <c r="H165" s="70"/>
    </row>
    <row r="166" spans="1:8" ht="12.75">
      <c r="A166" s="70"/>
      <c r="H166" s="70"/>
    </row>
    <row r="167" spans="1:8" ht="12.75">
      <c r="A167" s="70"/>
      <c r="H167" s="70"/>
    </row>
    <row r="168" spans="1:8" ht="12.75">
      <c r="A168" s="70"/>
      <c r="H168" s="70"/>
    </row>
    <row r="169" spans="1:8" ht="12.75">
      <c r="A169" s="70"/>
      <c r="H169" s="70"/>
    </row>
    <row r="170" spans="1:8" ht="12.75">
      <c r="A170" s="70"/>
      <c r="H170" s="70"/>
    </row>
    <row r="171" spans="1:8" ht="12.75">
      <c r="A171" s="70"/>
      <c r="H171" s="70"/>
    </row>
    <row r="172" spans="1:8" ht="12.75">
      <c r="A172" s="70"/>
      <c r="H172" s="70"/>
    </row>
    <row r="173" spans="1:8" ht="12.75">
      <c r="A173" s="70"/>
      <c r="H173" s="70"/>
    </row>
    <row r="174" spans="1:8" ht="12.75">
      <c r="A174" s="70"/>
      <c r="H174" s="70"/>
    </row>
    <row r="175" spans="1:8" ht="12.75">
      <c r="A175" s="70"/>
      <c r="H175" s="70"/>
    </row>
    <row r="176" spans="1:8" ht="12.75">
      <c r="A176" s="70"/>
      <c r="H176" s="70"/>
    </row>
    <row r="177" spans="1:8" ht="12.75">
      <c r="A177" s="70"/>
      <c r="H177" s="70"/>
    </row>
    <row r="178" spans="1:8" ht="12.75">
      <c r="A178" s="70"/>
      <c r="H178" s="70"/>
    </row>
    <row r="179" ht="12.75">
      <c r="H179" s="202"/>
    </row>
    <row r="180" ht="12.75">
      <c r="H180" s="202"/>
    </row>
    <row r="181" ht="12.75">
      <c r="H181" s="202"/>
    </row>
    <row r="182" ht="12.75">
      <c r="H182" s="202"/>
    </row>
    <row r="183" ht="12.75">
      <c r="H183" s="202"/>
    </row>
    <row r="184" ht="12.75">
      <c r="H184" s="202"/>
    </row>
    <row r="185" ht="12.75">
      <c r="H185" s="202"/>
    </row>
    <row r="186" ht="12.75">
      <c r="H186" s="202"/>
    </row>
    <row r="187" ht="12.75">
      <c r="H187" s="202"/>
    </row>
    <row r="188" ht="12.75">
      <c r="H188" s="202"/>
    </row>
    <row r="189" ht="12.75">
      <c r="H189" s="202"/>
    </row>
    <row r="190" ht="12.75">
      <c r="H190" s="202"/>
    </row>
    <row r="191" ht="12.75">
      <c r="H191" s="202"/>
    </row>
    <row r="192" ht="12.75">
      <c r="H192" s="202"/>
    </row>
    <row r="193" ht="12.75">
      <c r="H193" s="202"/>
    </row>
    <row r="194" ht="12.75">
      <c r="H194" s="202"/>
    </row>
    <row r="195" ht="12.75">
      <c r="H195" s="202"/>
    </row>
    <row r="196" ht="12.75">
      <c r="H196" s="202"/>
    </row>
    <row r="197" ht="12.75">
      <c r="H197" s="202"/>
    </row>
    <row r="198" ht="12.75">
      <c r="H198" s="202"/>
    </row>
    <row r="199" ht="12.75">
      <c r="H199" s="202"/>
    </row>
    <row r="200" ht="12.75">
      <c r="H200" s="202"/>
    </row>
    <row r="201" ht="12.75">
      <c r="H201" s="202"/>
    </row>
    <row r="202" ht="12.75">
      <c r="H202" s="202"/>
    </row>
    <row r="203" ht="12.75">
      <c r="H203" s="202"/>
    </row>
    <row r="204" ht="12.75">
      <c r="H204" s="202"/>
    </row>
    <row r="205" ht="12.75">
      <c r="H205" s="202"/>
    </row>
    <row r="206" ht="12.75">
      <c r="H206" s="202"/>
    </row>
    <row r="207" ht="12.75">
      <c r="H207" s="202"/>
    </row>
    <row r="208" ht="12.75">
      <c r="H208" s="202"/>
    </row>
    <row r="209" ht="12.75">
      <c r="H209" s="202"/>
    </row>
    <row r="210" ht="12.75">
      <c r="H210" s="202"/>
    </row>
    <row r="211" ht="12.75">
      <c r="H211" s="202"/>
    </row>
    <row r="212" ht="12.75">
      <c r="H212" s="202"/>
    </row>
    <row r="213" ht="12.75">
      <c r="H213" s="202"/>
    </row>
    <row r="214" ht="12.75">
      <c r="H214" s="202"/>
    </row>
    <row r="215" ht="12.75">
      <c r="H215" s="202"/>
    </row>
    <row r="216" ht="12.75">
      <c r="H216" s="202"/>
    </row>
    <row r="217" ht="12.75">
      <c r="H217" s="202"/>
    </row>
    <row r="218" ht="12.75">
      <c r="H218" s="202"/>
    </row>
    <row r="219" ht="12.75">
      <c r="H219" s="202"/>
    </row>
    <row r="220" ht="12.75">
      <c r="H220" s="202"/>
    </row>
  </sheetData>
  <sheetProtection/>
  <printOptions/>
  <pageMargins left="0.7874015748031497" right="0.7874015748031497" top="0.3937007874015748" bottom="0.5905511811023623" header="0.5118110236220472" footer="0.5118110236220472"/>
  <pageSetup horizontalDpi="360" verticalDpi="36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H233"/>
  <sheetViews>
    <sheetView showGridLines="0" zoomScalePageLayoutView="0" workbookViewId="0" topLeftCell="A1">
      <selection activeCell="J7" sqref="J7"/>
    </sheetView>
  </sheetViews>
  <sheetFormatPr defaultColWidth="11.421875" defaultRowHeight="12.75"/>
  <cols>
    <col min="1" max="1" width="8.28125" style="0" customWidth="1"/>
    <col min="2" max="2" width="4.28125" style="70" customWidth="1"/>
    <col min="3" max="3" width="2.7109375" style="70" customWidth="1"/>
    <col min="4" max="4" width="24.28125" style="70" customWidth="1"/>
    <col min="5" max="5" width="20.140625" style="70" customWidth="1"/>
    <col min="6" max="6" width="9.8515625" style="70" customWidth="1"/>
    <col min="7" max="7" width="3.7109375" style="70" customWidth="1"/>
    <col min="8" max="8" width="12.57421875" style="0" customWidth="1"/>
    <col min="9" max="9" width="16.28125" style="0" customWidth="1"/>
  </cols>
  <sheetData>
    <row r="1" spans="1:8" s="68" customFormat="1" ht="15.75">
      <c r="A1" s="158" t="str">
        <f>Vorgaben!A1</f>
        <v>Leichtathletik Bezirksmeisterschaft</v>
      </c>
      <c r="B1" s="157"/>
      <c r="C1" s="72"/>
      <c r="D1" s="72"/>
      <c r="E1" s="159" t="str">
        <f>Vorgaben!A3</f>
        <v>NMS Timelkam</v>
      </c>
      <c r="F1" s="72"/>
      <c r="G1" s="72"/>
      <c r="H1" s="160" t="str">
        <f>Vorgaben!A4</f>
        <v>Schüler C</v>
      </c>
    </row>
    <row r="2" spans="1:8" s="68" customFormat="1" ht="15.75">
      <c r="A2" s="82" t="s">
        <v>101</v>
      </c>
      <c r="B2" s="157"/>
      <c r="C2" s="72"/>
      <c r="D2" s="157"/>
      <c r="E2" s="157"/>
      <c r="F2" s="72"/>
      <c r="G2" s="72"/>
      <c r="H2" s="244">
        <f>Vorgaben!A2</f>
        <v>41808</v>
      </c>
    </row>
    <row r="3" spans="2:7" s="161" customFormat="1" ht="12" customHeight="1">
      <c r="B3" s="162" t="s">
        <v>94</v>
      </c>
      <c r="C3" s="162"/>
      <c r="D3" s="163" t="s">
        <v>99</v>
      </c>
      <c r="E3" s="163" t="s">
        <v>100</v>
      </c>
      <c r="F3" s="164" t="s">
        <v>2</v>
      </c>
      <c r="G3" s="162"/>
    </row>
    <row r="4" spans="1:8" s="161" customFormat="1" ht="12.75">
      <c r="A4" s="70"/>
      <c r="B4" s="70">
        <f>IF(F4="",0,RANK(F4,$F$4:$F$153,1))</f>
        <v>1</v>
      </c>
      <c r="C4" s="70" t="s">
        <v>97</v>
      </c>
      <c r="D4" s="70" t="str">
        <f>Eingabe!$B$3</f>
        <v>Meyer Leon</v>
      </c>
      <c r="E4" s="70" t="str">
        <f>Eingabe!$B$2</f>
        <v>NSMS Vöcklabruck</v>
      </c>
      <c r="F4" s="203">
        <f>IF(Eingabe!$C$3=0,"",Eingabe!$C$3)</f>
        <v>8.88</v>
      </c>
      <c r="G4" s="70" t="s">
        <v>102</v>
      </c>
      <c r="H4" s="70"/>
    </row>
    <row r="5" spans="1:8" s="161" customFormat="1" ht="12.75">
      <c r="A5" s="70"/>
      <c r="B5" s="70">
        <f aca="true" t="shared" si="0" ref="B5:B68">IF(F5="",0,RANK(F5,$F$4:$F$153,1))</f>
        <v>2</v>
      </c>
      <c r="C5" s="70" t="s">
        <v>97</v>
      </c>
      <c r="D5" s="70" t="str">
        <f>Eingabe!$B$76</f>
        <v>Maier Alexander</v>
      </c>
      <c r="E5" s="70" t="str">
        <f>Eingabe!$B$74</f>
        <v>NMS Vöcklamarkt</v>
      </c>
      <c r="F5" s="203">
        <f>IF(Eingabe!$C$76=0,"",Eingabe!$C$76)</f>
        <v>8.97</v>
      </c>
      <c r="G5" s="70" t="s">
        <v>102</v>
      </c>
      <c r="H5" s="70"/>
    </row>
    <row r="6" spans="1:8" s="161" customFormat="1" ht="12.75">
      <c r="A6" s="70"/>
      <c r="B6" s="70">
        <f t="shared" si="0"/>
        <v>3</v>
      </c>
      <c r="C6" s="70" t="s">
        <v>97</v>
      </c>
      <c r="D6" s="70" t="str">
        <f>Eingabe!$B$75</f>
        <v>Koberger Lukas</v>
      </c>
      <c r="E6" s="70" t="str">
        <f>Eingabe!$B$74</f>
        <v>NMS Vöcklamarkt</v>
      </c>
      <c r="F6" s="203">
        <f>IF(Eingabe!$C$75=0,"",Eingabe!$C$75)</f>
        <v>9.1</v>
      </c>
      <c r="G6" s="70" t="s">
        <v>102</v>
      </c>
      <c r="H6" s="70"/>
    </row>
    <row r="7" spans="1:8" s="161" customFormat="1" ht="12.75">
      <c r="A7" s="70"/>
      <c r="B7" s="70">
        <f t="shared" si="0"/>
        <v>4</v>
      </c>
      <c r="C7" s="70" t="s">
        <v>97</v>
      </c>
      <c r="D7" s="70" t="str">
        <f>Eingabe!$B$51</f>
        <v>Ebner Marcel</v>
      </c>
      <c r="E7" s="70" t="str">
        <f>Eingabe!$B$50</f>
        <v>NSMS Wolfsegg</v>
      </c>
      <c r="F7" s="203">
        <f>IF(Eingabe!$C$51=0,"",Eingabe!$C$51)</f>
        <v>9.3</v>
      </c>
      <c r="G7" s="70" t="s">
        <v>102</v>
      </c>
      <c r="H7" s="70"/>
    </row>
    <row r="8" spans="1:8" s="161" customFormat="1" ht="12.75">
      <c r="A8" s="70"/>
      <c r="B8" s="70">
        <f t="shared" si="0"/>
        <v>5</v>
      </c>
      <c r="C8" s="70" t="s">
        <v>97</v>
      </c>
      <c r="D8" s="70" t="str">
        <f>Eingabe!$B$4</f>
        <v>Proll Marvin</v>
      </c>
      <c r="E8" s="70" t="str">
        <f>Eingabe!$B$2</f>
        <v>NSMS Vöcklabruck</v>
      </c>
      <c r="F8" s="203">
        <f>IF(Eingabe!$C$4=0,"",Eingabe!$C$4)</f>
        <v>9.32</v>
      </c>
      <c r="G8" s="70" t="s">
        <v>102</v>
      </c>
      <c r="H8" s="70"/>
    </row>
    <row r="9" spans="1:8" s="161" customFormat="1" ht="12.75">
      <c r="A9" s="70"/>
      <c r="B9" s="70">
        <f t="shared" si="0"/>
        <v>6</v>
      </c>
      <c r="C9" s="70" t="s">
        <v>97</v>
      </c>
      <c r="D9" s="70" t="str">
        <f>Eingabe!$B$54</f>
        <v>Holzinger Felix</v>
      </c>
      <c r="E9" s="70" t="str">
        <f>Eingabe!$B$50</f>
        <v>NSMS Wolfsegg</v>
      </c>
      <c r="F9" s="203">
        <f>IF(Eingabe!$C$54=0,"",Eingabe!$C$54)</f>
        <v>9.36</v>
      </c>
      <c r="G9" s="70" t="s">
        <v>102</v>
      </c>
      <c r="H9" s="70"/>
    </row>
    <row r="10" spans="1:8" s="161" customFormat="1" ht="12.75">
      <c r="A10" s="70"/>
      <c r="B10" s="70">
        <f t="shared" si="0"/>
        <v>6</v>
      </c>
      <c r="C10" s="70" t="s">
        <v>97</v>
      </c>
      <c r="D10" s="70" t="str">
        <f>Eingabe!$B$55</f>
        <v>Voglhuber Simon</v>
      </c>
      <c r="E10" s="70" t="str">
        <f>Eingabe!$B$50</f>
        <v>NSMS Wolfsegg</v>
      </c>
      <c r="F10" s="203">
        <f>IF(Eingabe!$C$55=0,"",Eingabe!$C$55)</f>
        <v>9.36</v>
      </c>
      <c r="G10" s="70" t="s">
        <v>102</v>
      </c>
      <c r="H10" s="70"/>
    </row>
    <row r="11" spans="1:8" s="161" customFormat="1" ht="12.75">
      <c r="A11" s="70"/>
      <c r="B11" s="70">
        <f t="shared" si="0"/>
        <v>8</v>
      </c>
      <c r="C11" s="70" t="s">
        <v>97</v>
      </c>
      <c r="D11" s="70" t="str">
        <f>Eingabe!$B$28</f>
        <v>Rosas Andrea</v>
      </c>
      <c r="E11" s="70" t="str">
        <f>Eingabe!$B$26</f>
        <v>NMS Timelkam</v>
      </c>
      <c r="F11" s="203">
        <f>IF(Eingabe!$C$28=0,"",Eingabe!$C$28)</f>
        <v>9.39</v>
      </c>
      <c r="G11" s="70" t="s">
        <v>102</v>
      </c>
      <c r="H11" s="70"/>
    </row>
    <row r="12" spans="1:8" s="161" customFormat="1" ht="12.75">
      <c r="A12" s="70"/>
      <c r="B12" s="70">
        <f t="shared" si="0"/>
        <v>9</v>
      </c>
      <c r="C12" s="70" t="s">
        <v>97</v>
      </c>
      <c r="D12" s="70" t="str">
        <f>Eingabe!$B$52</f>
        <v>Söser Clemens</v>
      </c>
      <c r="E12" s="70" t="str">
        <f>Eingabe!$B$50</f>
        <v>NSMS Wolfsegg</v>
      </c>
      <c r="F12" s="203">
        <f>IF(Eingabe!$C$52=0,"",Eingabe!$C$52)</f>
        <v>9.52</v>
      </c>
      <c r="G12" s="70" t="s">
        <v>102</v>
      </c>
      <c r="H12" s="70"/>
    </row>
    <row r="13" spans="1:8" s="161" customFormat="1" ht="12.75">
      <c r="A13" s="70"/>
      <c r="B13" s="70">
        <f t="shared" si="0"/>
        <v>10</v>
      </c>
      <c r="C13" s="70" t="s">
        <v>97</v>
      </c>
      <c r="D13" s="70" t="str">
        <f>Eingabe!$B$63</f>
        <v>Fischer Fabian</v>
      </c>
      <c r="E13" s="70" t="str">
        <f>Eingabe!$B$58</f>
        <v>NMS Regau</v>
      </c>
      <c r="F13" s="203">
        <f>IF(Eingabe!$C$63=0,"",Eingabe!$C$63)</f>
        <v>9.54</v>
      </c>
      <c r="G13" s="70" t="s">
        <v>102</v>
      </c>
      <c r="H13" s="70"/>
    </row>
    <row r="14" spans="1:8" s="161" customFormat="1" ht="12.75">
      <c r="A14" s="70"/>
      <c r="B14" s="70">
        <f t="shared" si="0"/>
        <v>10</v>
      </c>
      <c r="C14" s="70" t="s">
        <v>97</v>
      </c>
      <c r="D14" s="70" t="str">
        <f>Eingabe!$B$30</f>
        <v>Leitenmair Thomas</v>
      </c>
      <c r="E14" s="70" t="str">
        <f>Eingabe!$B$26</f>
        <v>NMS Timelkam</v>
      </c>
      <c r="F14" s="203">
        <f>IF(Eingabe!$C$30=0,"",Eingabe!$C$30)</f>
        <v>9.54</v>
      </c>
      <c r="G14" s="70" t="s">
        <v>102</v>
      </c>
      <c r="H14" s="70"/>
    </row>
    <row r="15" spans="1:8" s="161" customFormat="1" ht="12.75">
      <c r="A15" s="70"/>
      <c r="B15" s="70">
        <f t="shared" si="0"/>
        <v>12</v>
      </c>
      <c r="C15" s="70" t="s">
        <v>97</v>
      </c>
      <c r="D15" s="70" t="str">
        <f>Eingabe!$B$77</f>
        <v>Redlinger Marco</v>
      </c>
      <c r="E15" s="70" t="str">
        <f>Eingabe!$B$74</f>
        <v>NMS Vöcklamarkt</v>
      </c>
      <c r="F15" s="203">
        <f>IF(Eingabe!$C$77=0,"",Eingabe!$C$77)</f>
        <v>9.58</v>
      </c>
      <c r="G15" s="70" t="s">
        <v>102</v>
      </c>
      <c r="H15" s="70"/>
    </row>
    <row r="16" spans="1:8" s="161" customFormat="1" ht="12.75">
      <c r="A16" s="70"/>
      <c r="B16" s="70">
        <f t="shared" si="0"/>
        <v>12</v>
      </c>
      <c r="C16" s="70" t="s">
        <v>97</v>
      </c>
      <c r="D16" s="70" t="str">
        <f>Eingabe!$B$101</f>
        <v>Schiller Lorenz</v>
      </c>
      <c r="E16" s="70" t="str">
        <f>Eingabe!$B$98</f>
        <v>NMS2 Schwanenstadt</v>
      </c>
      <c r="F16" s="203">
        <f>IF(Eingabe!$C$101=0,"",Eingabe!$C$101)</f>
        <v>9.58</v>
      </c>
      <c r="G16" s="70" t="s">
        <v>102</v>
      </c>
      <c r="H16" s="70"/>
    </row>
    <row r="17" spans="1:8" s="161" customFormat="1" ht="12.75">
      <c r="A17" s="70"/>
      <c r="B17" s="70">
        <f t="shared" si="0"/>
        <v>14</v>
      </c>
      <c r="C17" s="70" t="s">
        <v>97</v>
      </c>
      <c r="D17" s="70" t="str">
        <f>Eingabe!$B$44</f>
        <v>Bauer Michael</v>
      </c>
      <c r="E17" s="70" t="str">
        <f>Eingabe!$B$42</f>
        <v>NMS Schörfling</v>
      </c>
      <c r="F17" s="203">
        <f>IF(Eingabe!$C$44=0,"",Eingabe!$C$44)</f>
        <v>9.64</v>
      </c>
      <c r="G17" s="70" t="s">
        <v>102</v>
      </c>
      <c r="H17" s="70"/>
    </row>
    <row r="18" spans="1:8" s="161" customFormat="1" ht="12.75">
      <c r="A18" s="70"/>
      <c r="B18" s="70">
        <f t="shared" si="0"/>
        <v>15</v>
      </c>
      <c r="C18" s="70" t="s">
        <v>97</v>
      </c>
      <c r="D18" s="70" t="str">
        <f>Eingabe!$B$13</f>
        <v>Wienerroither Philip</v>
      </c>
      <c r="E18" s="70" t="str">
        <f>Eingabe!$B$10</f>
        <v>SMS Mondsee</v>
      </c>
      <c r="F18" s="203">
        <f>IF(Eingabe!$C$13=0,"",Eingabe!$C$13)</f>
        <v>9.66</v>
      </c>
      <c r="G18" s="70" t="s">
        <v>102</v>
      </c>
      <c r="H18" s="70"/>
    </row>
    <row r="19" spans="1:8" s="161" customFormat="1" ht="12.75">
      <c r="A19" s="70"/>
      <c r="B19" s="70">
        <f t="shared" si="0"/>
        <v>16</v>
      </c>
      <c r="C19" s="70" t="s">
        <v>97</v>
      </c>
      <c r="D19" s="70" t="str">
        <f>Eingabe!$B$12</f>
        <v>König Christoph</v>
      </c>
      <c r="E19" s="70" t="str">
        <f>Eingabe!$B$10</f>
        <v>SMS Mondsee</v>
      </c>
      <c r="F19" s="203">
        <f>IF(Eingabe!$C$12=0,"",Eingabe!$C$12)</f>
        <v>9.68</v>
      </c>
      <c r="G19" s="70" t="s">
        <v>102</v>
      </c>
      <c r="H19" s="70"/>
    </row>
    <row r="20" spans="1:8" s="161" customFormat="1" ht="12.75">
      <c r="A20" s="70"/>
      <c r="B20" s="70">
        <f t="shared" si="0"/>
        <v>17</v>
      </c>
      <c r="C20" s="70" t="s">
        <v>97</v>
      </c>
      <c r="D20" s="70" t="str">
        <f>Eingabe!$B$84</f>
        <v>Hemetsberger Julian</v>
      </c>
      <c r="E20" s="70" t="str">
        <f>Eingabe!$B$82</f>
        <v>NMS Neukirchen/V.</v>
      </c>
      <c r="F20" s="203">
        <f>IF(Eingabe!$C$84=0,"",Eingabe!$C$84)</f>
        <v>9.69</v>
      </c>
      <c r="G20" s="70" t="s">
        <v>102</v>
      </c>
      <c r="H20" s="70"/>
    </row>
    <row r="21" spans="1:8" s="161" customFormat="1" ht="12.75">
      <c r="A21" s="70"/>
      <c r="B21" s="70">
        <f t="shared" si="0"/>
        <v>18</v>
      </c>
      <c r="C21" s="70" t="s">
        <v>97</v>
      </c>
      <c r="D21" s="70" t="str">
        <f>Eingabe!$B$29</f>
        <v>Brandt Michael</v>
      </c>
      <c r="E21" s="70" t="str">
        <f>Eingabe!$B$26</f>
        <v>NMS Timelkam</v>
      </c>
      <c r="F21" s="203">
        <f>IF(Eingabe!$C$29=0,"",Eingabe!$C$29)</f>
        <v>9.72</v>
      </c>
      <c r="G21" s="70" t="s">
        <v>102</v>
      </c>
      <c r="H21" s="70"/>
    </row>
    <row r="22" spans="1:8" s="161" customFormat="1" ht="12.75">
      <c r="A22" s="70"/>
      <c r="B22" s="70">
        <f t="shared" si="0"/>
        <v>18</v>
      </c>
      <c r="C22" s="70" t="s">
        <v>97</v>
      </c>
      <c r="D22" s="70" t="str">
        <f>Eingabe!$B$79</f>
        <v>Ricvic Dino</v>
      </c>
      <c r="E22" s="70" t="str">
        <f>Eingabe!$B$74</f>
        <v>NMS Vöcklamarkt</v>
      </c>
      <c r="F22" s="203">
        <f>IF(Eingabe!$C$79=0,"",Eingabe!$C$79)</f>
        <v>9.72</v>
      </c>
      <c r="G22" s="70" t="s">
        <v>102</v>
      </c>
      <c r="H22" s="70"/>
    </row>
    <row r="23" spans="1:8" s="161" customFormat="1" ht="12.75">
      <c r="A23" s="70"/>
      <c r="B23" s="70">
        <f t="shared" si="0"/>
        <v>20</v>
      </c>
      <c r="C23" s="70" t="s">
        <v>97</v>
      </c>
      <c r="D23" s="70" t="str">
        <f>Eingabe!$B$99</f>
        <v>Berger Fabian</v>
      </c>
      <c r="E23" s="70" t="str">
        <f>Eingabe!$B$98</f>
        <v>NMS2 Schwanenstadt</v>
      </c>
      <c r="F23" s="203">
        <f>IF(Eingabe!$C$99=0,"",Eingabe!$C$99)</f>
        <v>9.74</v>
      </c>
      <c r="G23" s="70" t="s">
        <v>102</v>
      </c>
      <c r="H23" s="70"/>
    </row>
    <row r="24" spans="1:8" s="161" customFormat="1" ht="12.75">
      <c r="A24" s="70"/>
      <c r="B24" s="70">
        <f t="shared" si="0"/>
        <v>20</v>
      </c>
      <c r="C24" s="70" t="s">
        <v>97</v>
      </c>
      <c r="D24" s="70" t="str">
        <f>Eingabe!$B$27</f>
        <v>Rosas Jacopo</v>
      </c>
      <c r="E24" s="70" t="str">
        <f>Eingabe!$B$26</f>
        <v>NMS Timelkam</v>
      </c>
      <c r="F24" s="203">
        <f>IF(Eingabe!$C$27=0,"",Eingabe!$C$27)</f>
        <v>9.74</v>
      </c>
      <c r="G24" s="70" t="s">
        <v>102</v>
      </c>
      <c r="H24" s="70"/>
    </row>
    <row r="25" spans="1:8" s="161" customFormat="1" ht="12.75">
      <c r="A25" s="70"/>
      <c r="B25" s="70">
        <f t="shared" si="0"/>
        <v>20</v>
      </c>
      <c r="C25" s="70" t="s">
        <v>97</v>
      </c>
      <c r="D25" s="70" t="str">
        <f>Eingabe!$B$15</f>
        <v>Scheichl Paul</v>
      </c>
      <c r="E25" s="70" t="str">
        <f>Eingabe!$B$10</f>
        <v>SMS Mondsee</v>
      </c>
      <c r="F25" s="203">
        <f>IF(Eingabe!$C$15=0,"",Eingabe!$C$15)</f>
        <v>9.74</v>
      </c>
      <c r="G25" s="70" t="s">
        <v>102</v>
      </c>
      <c r="H25" s="70"/>
    </row>
    <row r="26" spans="1:8" s="161" customFormat="1" ht="12.75">
      <c r="A26" s="70"/>
      <c r="B26" s="70">
        <f t="shared" si="0"/>
        <v>23</v>
      </c>
      <c r="C26" s="70" t="s">
        <v>97</v>
      </c>
      <c r="D26" s="70" t="str">
        <f>Eingabe!$B$103</f>
        <v>Kemptner Simon</v>
      </c>
      <c r="E26" s="70" t="str">
        <f>Eingabe!$B$98</f>
        <v>NMS2 Schwanenstadt</v>
      </c>
      <c r="F26" s="203">
        <f>IF(Eingabe!$C$103=0,"",Eingabe!$C$103)</f>
        <v>9.75</v>
      </c>
      <c r="G26" s="70" t="s">
        <v>102</v>
      </c>
      <c r="H26" s="70"/>
    </row>
    <row r="27" spans="1:8" s="161" customFormat="1" ht="12.75">
      <c r="A27" s="70"/>
      <c r="B27" s="70">
        <f t="shared" si="0"/>
        <v>24</v>
      </c>
      <c r="C27" s="70" t="s">
        <v>97</v>
      </c>
      <c r="D27" s="70" t="str">
        <f>Eingabe!$B$70</f>
        <v>Rupp Elias</v>
      </c>
      <c r="E27" s="70" t="str">
        <f>Eingabe!$B$66</f>
        <v>NMS Frankenburg</v>
      </c>
      <c r="F27" s="203">
        <f>IF(Eingabe!$C$70=0,"",Eingabe!$C$70)</f>
        <v>9.76</v>
      </c>
      <c r="G27" s="70" t="s">
        <v>102</v>
      </c>
      <c r="H27" s="70"/>
    </row>
    <row r="28" spans="1:8" s="161" customFormat="1" ht="12.75">
      <c r="A28" s="70"/>
      <c r="B28" s="70">
        <f t="shared" si="0"/>
        <v>25</v>
      </c>
      <c r="C28" s="70" t="s">
        <v>97</v>
      </c>
      <c r="D28" s="70" t="str">
        <f>Eingabe!$B$53</f>
        <v>Kastner Philipp</v>
      </c>
      <c r="E28" s="70" t="str">
        <f>Eingabe!$B$50</f>
        <v>NSMS Wolfsegg</v>
      </c>
      <c r="F28" s="203">
        <f>IF(Eingabe!$C$53=0,"",Eingabe!$C$53)</f>
        <v>9.78</v>
      </c>
      <c r="G28" s="70" t="s">
        <v>102</v>
      </c>
      <c r="H28" s="70"/>
    </row>
    <row r="29" spans="1:8" s="161" customFormat="1" ht="12.75">
      <c r="A29" s="70"/>
      <c r="B29" s="70">
        <f t="shared" si="0"/>
        <v>25</v>
      </c>
      <c r="C29" s="70" t="s">
        <v>97</v>
      </c>
      <c r="D29" s="70" t="str">
        <f>Eingabe!$B$100</f>
        <v>Lugmair Anton</v>
      </c>
      <c r="E29" s="70" t="str">
        <f>Eingabe!$B$98</f>
        <v>NMS2 Schwanenstadt</v>
      </c>
      <c r="F29" s="203">
        <f>IF(Eingabe!$C$100=0,"",Eingabe!$C$100)</f>
        <v>9.78</v>
      </c>
      <c r="G29" s="70" t="s">
        <v>102</v>
      </c>
      <c r="H29" s="70"/>
    </row>
    <row r="30" spans="1:8" s="161" customFormat="1" ht="12.75">
      <c r="A30" s="70"/>
      <c r="B30" s="70">
        <f t="shared" si="0"/>
        <v>27</v>
      </c>
      <c r="C30" s="70" t="s">
        <v>97</v>
      </c>
      <c r="D30" s="70" t="str">
        <f>Eingabe!$B$5</f>
        <v>Ragger Lenny</v>
      </c>
      <c r="E30" s="70" t="str">
        <f>Eingabe!$B$2</f>
        <v>NSMS Vöcklabruck</v>
      </c>
      <c r="F30" s="203">
        <f>IF(Eingabe!$C$5=0,"",Eingabe!$C$5)</f>
        <v>9.82</v>
      </c>
      <c r="G30" s="70" t="s">
        <v>102</v>
      </c>
      <c r="H30" s="70"/>
    </row>
    <row r="31" spans="1:8" s="161" customFormat="1" ht="12.75">
      <c r="A31" s="70"/>
      <c r="B31" s="70">
        <f t="shared" si="0"/>
        <v>28</v>
      </c>
      <c r="C31" s="70" t="s">
        <v>97</v>
      </c>
      <c r="D31" s="70" t="str">
        <f>Eingabe!$B$61</f>
        <v>Pammer Manuel</v>
      </c>
      <c r="E31" s="70" t="str">
        <f>Eingabe!$B$58</f>
        <v>NMS Regau</v>
      </c>
      <c r="F31" s="203">
        <f>IF(Eingabe!$C$61=0,"",Eingabe!$C$61)</f>
        <v>9.86</v>
      </c>
      <c r="G31" s="70" t="s">
        <v>102</v>
      </c>
      <c r="H31" s="70"/>
    </row>
    <row r="32" spans="1:8" s="161" customFormat="1" ht="12.75">
      <c r="A32" s="70"/>
      <c r="B32" s="70">
        <f t="shared" si="0"/>
        <v>28</v>
      </c>
      <c r="C32" s="70" t="s">
        <v>97</v>
      </c>
      <c r="D32" s="70" t="str">
        <f>Eingabe!$B$11</f>
        <v>Posch Sebastian</v>
      </c>
      <c r="E32" s="70" t="str">
        <f>Eingabe!$B$10</f>
        <v>SMS Mondsee</v>
      </c>
      <c r="F32" s="203">
        <f>IF(Eingabe!$C$11=0,"",Eingabe!$C$11)</f>
        <v>9.86</v>
      </c>
      <c r="G32" s="70" t="s">
        <v>102</v>
      </c>
      <c r="H32" s="70"/>
    </row>
    <row r="33" spans="1:8" s="161" customFormat="1" ht="12.75">
      <c r="A33" s="70"/>
      <c r="B33" s="70">
        <f t="shared" si="0"/>
        <v>30</v>
      </c>
      <c r="C33" s="70" t="s">
        <v>97</v>
      </c>
      <c r="D33" s="70" t="str">
        <f>Eingabe!$B$78</f>
        <v>Zulic Eldin</v>
      </c>
      <c r="E33" s="70" t="str">
        <f>Eingabe!$B$74</f>
        <v>NMS Vöcklamarkt</v>
      </c>
      <c r="F33" s="203">
        <f>IF(Eingabe!$C$78=0,"",Eingabe!$C$78)</f>
        <v>9.87</v>
      </c>
      <c r="G33" s="70" t="s">
        <v>102</v>
      </c>
      <c r="H33" s="70"/>
    </row>
    <row r="34" spans="1:8" s="161" customFormat="1" ht="12.75">
      <c r="A34" s="70"/>
      <c r="B34" s="70">
        <f t="shared" si="0"/>
        <v>31</v>
      </c>
      <c r="C34" s="70" t="s">
        <v>97</v>
      </c>
      <c r="D34" s="70" t="str">
        <f>Eingabe!$B$60</f>
        <v>Trawöger Lukas</v>
      </c>
      <c r="E34" s="70" t="str">
        <f>Eingabe!$B$58</f>
        <v>NMS Regau</v>
      </c>
      <c r="F34" s="203">
        <f>IF(Eingabe!$C$60=0,"",Eingabe!$C$60)</f>
        <v>9.88</v>
      </c>
      <c r="G34" s="70" t="s">
        <v>102</v>
      </c>
      <c r="H34" s="70"/>
    </row>
    <row r="35" spans="1:8" s="161" customFormat="1" ht="12.75">
      <c r="A35" s="70"/>
      <c r="B35" s="70">
        <f t="shared" si="0"/>
        <v>32</v>
      </c>
      <c r="C35" s="70" t="s">
        <v>97</v>
      </c>
      <c r="D35" s="70" t="str">
        <f>Eingabe!$B$83</f>
        <v>Mayr Martin</v>
      </c>
      <c r="E35" s="70" t="str">
        <f>Eingabe!$B$82</f>
        <v>NMS Neukirchen/V.</v>
      </c>
      <c r="F35" s="203">
        <f>IF(Eingabe!$C$83=0,"",Eingabe!$C$83)</f>
        <v>9.91</v>
      </c>
      <c r="G35" s="70" t="s">
        <v>102</v>
      </c>
      <c r="H35" s="70"/>
    </row>
    <row r="36" spans="1:8" s="161" customFormat="1" ht="12.75">
      <c r="A36" s="70"/>
      <c r="B36" s="70">
        <f t="shared" si="0"/>
        <v>33</v>
      </c>
      <c r="C36" s="70" t="s">
        <v>97</v>
      </c>
      <c r="D36" s="70" t="str">
        <f>Eingabe!$B$45</f>
        <v>Lindenbauer Thomas</v>
      </c>
      <c r="E36" s="70" t="str">
        <f>Eingabe!$B$42</f>
        <v>NMS Schörfling</v>
      </c>
      <c r="F36" s="203">
        <f>IF(Eingabe!$C$45=0,"",Eingabe!$C$45)</f>
        <v>9.98</v>
      </c>
      <c r="G36" s="70" t="s">
        <v>102</v>
      </c>
      <c r="H36" s="70"/>
    </row>
    <row r="37" spans="1:8" s="161" customFormat="1" ht="12.75">
      <c r="A37" s="70"/>
      <c r="B37" s="70">
        <f t="shared" si="0"/>
        <v>33</v>
      </c>
      <c r="C37" s="70" t="s">
        <v>97</v>
      </c>
      <c r="D37" s="70" t="str">
        <f>Eingabe!$B$102</f>
        <v>Vorhauer Philipp</v>
      </c>
      <c r="E37" s="70" t="str">
        <f>Eingabe!$B$98</f>
        <v>NMS2 Schwanenstadt</v>
      </c>
      <c r="F37" s="203">
        <f>IF(Eingabe!$C$102=0,"",Eingabe!$C$102)</f>
        <v>9.98</v>
      </c>
      <c r="G37" s="70" t="s">
        <v>102</v>
      </c>
      <c r="H37" s="70"/>
    </row>
    <row r="38" spans="1:8" s="161" customFormat="1" ht="12.75">
      <c r="A38" s="70"/>
      <c r="B38" s="70">
        <f t="shared" si="0"/>
        <v>35</v>
      </c>
      <c r="C38" s="70" t="s">
        <v>97</v>
      </c>
      <c r="D38" s="70" t="str">
        <f>Eingabe!$B$43</f>
        <v>Stallinger Noah</v>
      </c>
      <c r="E38" s="70" t="str">
        <f>Eingabe!$B$42</f>
        <v>NMS Schörfling</v>
      </c>
      <c r="F38" s="203">
        <f>IF(Eingabe!$C$43=0,"",Eingabe!$C$43)</f>
        <v>10</v>
      </c>
      <c r="G38" s="70" t="s">
        <v>102</v>
      </c>
      <c r="H38" s="70"/>
    </row>
    <row r="39" spans="1:8" s="161" customFormat="1" ht="12.75">
      <c r="A39" s="70"/>
      <c r="B39" s="70">
        <f t="shared" si="0"/>
        <v>36</v>
      </c>
      <c r="C39" s="70" t="s">
        <v>97</v>
      </c>
      <c r="D39" s="70" t="str">
        <f>Eingabe!$B$68</f>
        <v>Gabric Marko</v>
      </c>
      <c r="E39" s="70" t="str">
        <f>Eingabe!$B$66</f>
        <v>NMS Frankenburg</v>
      </c>
      <c r="F39" s="203">
        <f>IF(Eingabe!$C$68=0,"",Eingabe!$C$68)</f>
        <v>10.06</v>
      </c>
      <c r="G39" s="70" t="s">
        <v>102</v>
      </c>
      <c r="H39" s="70"/>
    </row>
    <row r="40" spans="1:8" s="161" customFormat="1" ht="12.75">
      <c r="A40" s="70"/>
      <c r="B40" s="70">
        <f t="shared" si="0"/>
        <v>36</v>
      </c>
      <c r="C40" s="70" t="s">
        <v>97</v>
      </c>
      <c r="D40" s="70" t="str">
        <f>Eingabe!$B$62</f>
        <v>Schmid Andreas</v>
      </c>
      <c r="E40" s="70" t="str">
        <f>Eingabe!$B$58</f>
        <v>NMS Regau</v>
      </c>
      <c r="F40" s="203">
        <f>IF(Eingabe!$C$62=0,"",Eingabe!$C$62)</f>
        <v>10.06</v>
      </c>
      <c r="G40" s="70" t="s">
        <v>102</v>
      </c>
      <c r="H40" s="70"/>
    </row>
    <row r="41" spans="1:8" s="161" customFormat="1" ht="12.75">
      <c r="A41" s="70"/>
      <c r="B41" s="70">
        <f t="shared" si="0"/>
        <v>38</v>
      </c>
      <c r="C41" s="70" t="s">
        <v>97</v>
      </c>
      <c r="D41" s="70" t="str">
        <f>Eingabe!$B$6</f>
        <v>Ecker Jan</v>
      </c>
      <c r="E41" s="70" t="str">
        <f>Eingabe!$B$2</f>
        <v>NSMS Vöcklabruck</v>
      </c>
      <c r="F41" s="203">
        <f>IF(Eingabe!$C$6=0,"",Eingabe!$C$6)</f>
        <v>10.09</v>
      </c>
      <c r="G41" s="70" t="s">
        <v>102</v>
      </c>
      <c r="H41" s="70"/>
    </row>
    <row r="42" spans="1:8" s="161" customFormat="1" ht="12.75">
      <c r="A42" s="70"/>
      <c r="B42" s="70">
        <f t="shared" si="0"/>
        <v>39</v>
      </c>
      <c r="C42" s="70" t="s">
        <v>97</v>
      </c>
      <c r="D42" s="70" t="str">
        <f>Eingabe!$B$59</f>
        <v>Schiller Moritz</v>
      </c>
      <c r="E42" s="70" t="str">
        <f>Eingabe!$B$58</f>
        <v>NMS Regau</v>
      </c>
      <c r="F42" s="203">
        <f>IF(Eingabe!$C$59=0,"",Eingabe!$C$59)</f>
        <v>10.17</v>
      </c>
      <c r="G42" s="70" t="s">
        <v>102</v>
      </c>
      <c r="H42" s="70"/>
    </row>
    <row r="43" spans="1:8" s="161" customFormat="1" ht="12.75">
      <c r="A43" s="70"/>
      <c r="B43" s="70">
        <f t="shared" si="0"/>
        <v>40</v>
      </c>
      <c r="C43" s="70" t="s">
        <v>97</v>
      </c>
      <c r="D43" s="70" t="str">
        <f>Eingabe!$B$31</f>
        <v>Forstinger Fabian</v>
      </c>
      <c r="E43" s="70" t="str">
        <f>Eingabe!$B$26</f>
        <v>NMS Timelkam</v>
      </c>
      <c r="F43" s="203">
        <f>IF(Eingabe!$C$31=0,"",Eingabe!$C$31)</f>
        <v>10.22</v>
      </c>
      <c r="G43" s="70" t="s">
        <v>102</v>
      </c>
      <c r="H43" s="70"/>
    </row>
    <row r="44" spans="1:8" s="161" customFormat="1" ht="12.75">
      <c r="A44" s="70"/>
      <c r="B44" s="70">
        <f t="shared" si="0"/>
        <v>41</v>
      </c>
      <c r="C44" s="70" t="s">
        <v>97</v>
      </c>
      <c r="D44" s="70" t="str">
        <f>Eingabe!$B$69</f>
        <v>Pirklbauer Matthias</v>
      </c>
      <c r="E44" s="70" t="str">
        <f>Eingabe!$B$66</f>
        <v>NMS Frankenburg</v>
      </c>
      <c r="F44" s="203">
        <f>IF(Eingabe!$C$69=0,"",Eingabe!$C$69)</f>
        <v>10.26</v>
      </c>
      <c r="G44" s="70" t="s">
        <v>102</v>
      </c>
      <c r="H44" s="70"/>
    </row>
    <row r="45" spans="1:8" s="161" customFormat="1" ht="12.75">
      <c r="A45" s="70"/>
      <c r="B45" s="70">
        <f t="shared" si="0"/>
        <v>42</v>
      </c>
      <c r="C45" s="70" t="s">
        <v>97</v>
      </c>
      <c r="D45" s="70" t="str">
        <f>Eingabe!$B$87</f>
        <v>Uhrlich Lorenz</v>
      </c>
      <c r="E45" s="70" t="str">
        <f>Eingabe!$B$82</f>
        <v>NMS Neukirchen/V.</v>
      </c>
      <c r="F45" s="203">
        <f>IF(Eingabe!$C$87=0,"",Eingabe!$C$87)</f>
        <v>10.28</v>
      </c>
      <c r="G45" s="70" t="s">
        <v>102</v>
      </c>
      <c r="H45" s="70"/>
    </row>
    <row r="46" spans="1:8" s="161" customFormat="1" ht="12.75">
      <c r="A46" s="70"/>
      <c r="B46" s="70">
        <f t="shared" si="0"/>
        <v>43</v>
      </c>
      <c r="C46" s="70" t="s">
        <v>97</v>
      </c>
      <c r="D46" s="70" t="str">
        <f>Eingabe!$B$7</f>
        <v>Özdemir Asrin</v>
      </c>
      <c r="E46" s="70" t="str">
        <f>Eingabe!$B$2</f>
        <v>NSMS Vöcklabruck</v>
      </c>
      <c r="F46" s="203">
        <f>IF(Eingabe!$C$7=0,"",Eingabe!$C$7)</f>
        <v>10.32</v>
      </c>
      <c r="G46" s="70" t="s">
        <v>102</v>
      </c>
      <c r="H46" s="70"/>
    </row>
    <row r="47" spans="1:8" s="161" customFormat="1" ht="12.75">
      <c r="A47" s="70"/>
      <c r="B47" s="70">
        <f t="shared" si="0"/>
        <v>44</v>
      </c>
      <c r="C47" s="70" t="s">
        <v>97</v>
      </c>
      <c r="D47" s="70" t="str">
        <f>Eingabe!$B$71</f>
        <v>Kriechbaum Sascha</v>
      </c>
      <c r="E47" s="70" t="str">
        <f>Eingabe!$B$66</f>
        <v>NMS Frankenburg</v>
      </c>
      <c r="F47" s="203">
        <f>IF(Eingabe!$C$71=0,"",Eingabe!$C$71)</f>
        <v>10.34</v>
      </c>
      <c r="G47" s="70" t="s">
        <v>102</v>
      </c>
      <c r="H47" s="70"/>
    </row>
    <row r="48" spans="1:8" s="161" customFormat="1" ht="12.75">
      <c r="A48" s="70"/>
      <c r="B48" s="70">
        <f t="shared" si="0"/>
        <v>45</v>
      </c>
      <c r="C48" s="70" t="s">
        <v>97</v>
      </c>
      <c r="D48" s="70" t="str">
        <f>Eingabe!$B$47</f>
        <v>Föttinger Moritz</v>
      </c>
      <c r="E48" s="70" t="str">
        <f>Eingabe!$B$42</f>
        <v>NMS Schörfling</v>
      </c>
      <c r="F48" s="203">
        <f>IF(Eingabe!$C$47=0,"",Eingabe!$C$47)</f>
        <v>10.5</v>
      </c>
      <c r="G48" s="70" t="s">
        <v>102</v>
      </c>
      <c r="H48" s="70"/>
    </row>
    <row r="49" spans="1:8" s="161" customFormat="1" ht="12.75">
      <c r="A49" s="70"/>
      <c r="B49" s="70">
        <f t="shared" si="0"/>
        <v>46</v>
      </c>
      <c r="C49" s="70" t="s">
        <v>97</v>
      </c>
      <c r="D49" s="70" t="str">
        <f>Eingabe!$B$85</f>
        <v>Krichbaum Felix</v>
      </c>
      <c r="E49" s="70" t="str">
        <f>Eingabe!$B$82</f>
        <v>NMS Neukirchen/V.</v>
      </c>
      <c r="F49" s="203">
        <f>IF(Eingabe!$C$85=0,"",Eingabe!$C$85)</f>
        <v>10.6</v>
      </c>
      <c r="G49" s="70" t="s">
        <v>102</v>
      </c>
      <c r="H49" s="70"/>
    </row>
    <row r="50" spans="1:8" s="161" customFormat="1" ht="12.75">
      <c r="A50" s="70"/>
      <c r="B50" s="70">
        <f t="shared" si="0"/>
        <v>47</v>
      </c>
      <c r="C50" s="70" t="s">
        <v>97</v>
      </c>
      <c r="D50" s="70" t="str">
        <f>Eingabe!$B$14</f>
        <v>Grachev Elisej</v>
      </c>
      <c r="E50" s="70" t="str">
        <f>Eingabe!$B$10</f>
        <v>SMS Mondsee</v>
      </c>
      <c r="F50" s="203">
        <f>IF(Eingabe!$C$14=0,"",Eingabe!$C$14)</f>
        <v>10.62</v>
      </c>
      <c r="G50" s="70" t="s">
        <v>102</v>
      </c>
      <c r="H50" s="70"/>
    </row>
    <row r="51" spans="1:8" s="161" customFormat="1" ht="12.75">
      <c r="A51" s="70"/>
      <c r="B51" s="70">
        <f t="shared" si="0"/>
        <v>47</v>
      </c>
      <c r="C51" s="70" t="s">
        <v>97</v>
      </c>
      <c r="D51" s="70" t="str">
        <f>Eingabe!$B$86</f>
        <v>Steindl Daniel</v>
      </c>
      <c r="E51" s="70" t="str">
        <f>Eingabe!$B$82</f>
        <v>NMS Neukirchen/V.</v>
      </c>
      <c r="F51" s="203">
        <f>IF(Eingabe!$C$86=0,"",Eingabe!$C$86)</f>
        <v>10.62</v>
      </c>
      <c r="G51" s="70" t="s">
        <v>102</v>
      </c>
      <c r="H51" s="70"/>
    </row>
    <row r="52" spans="1:8" s="161" customFormat="1" ht="12.75">
      <c r="A52" s="70"/>
      <c r="B52" s="70">
        <f t="shared" si="0"/>
        <v>49</v>
      </c>
      <c r="C52" s="70" t="s">
        <v>97</v>
      </c>
      <c r="D52" s="70" t="str">
        <f>Eingabe!$B$67</f>
        <v>Moosleitner Thomas</v>
      </c>
      <c r="E52" s="70" t="str">
        <f>Eingabe!$B$66</f>
        <v>NMS Frankenburg</v>
      </c>
      <c r="F52" s="203">
        <f>IF(Eingabe!$C$67=0,"",Eingabe!$C$67)</f>
        <v>10.64</v>
      </c>
      <c r="G52" s="70" t="s">
        <v>102</v>
      </c>
      <c r="H52" s="70"/>
    </row>
    <row r="53" spans="1:8" s="161" customFormat="1" ht="12.75">
      <c r="A53" s="70"/>
      <c r="B53" s="70">
        <f t="shared" si="0"/>
        <v>50</v>
      </c>
      <c r="C53" s="70" t="s">
        <v>97</v>
      </c>
      <c r="D53" s="70" t="str">
        <f>Eingabe!$B$46</f>
        <v>Eberl Kai</v>
      </c>
      <c r="E53" s="70" t="str">
        <f>Eingabe!$B$42</f>
        <v>NMS Schörfling</v>
      </c>
      <c r="F53" s="203">
        <f>IF(Eingabe!$C$46=0,"",Eingabe!$C$46)</f>
        <v>10.73</v>
      </c>
      <c r="G53" s="70" t="s">
        <v>102</v>
      </c>
      <c r="H53" s="70"/>
    </row>
    <row r="54" spans="1:8" s="161" customFormat="1" ht="12.75">
      <c r="A54" s="70"/>
      <c r="B54" s="70">
        <f t="shared" si="0"/>
        <v>0</v>
      </c>
      <c r="C54" s="70" t="s">
        <v>97</v>
      </c>
      <c r="D54" s="70">
        <f>Eingabe!$B$36</f>
        <v>0</v>
      </c>
      <c r="E54" s="70" t="str">
        <f>Eingabe!$B$34</f>
        <v>NMS Seewalchen</v>
      </c>
      <c r="F54" s="203">
        <f>IF(Eingabe!$C$36=0,"",Eingabe!$C$36)</f>
      </c>
      <c r="G54" s="70" t="s">
        <v>102</v>
      </c>
      <c r="H54" s="70"/>
    </row>
    <row r="55" spans="1:8" s="161" customFormat="1" ht="12.75">
      <c r="A55" s="70"/>
      <c r="B55" s="70">
        <f t="shared" si="0"/>
        <v>0</v>
      </c>
      <c r="C55" s="70" t="s">
        <v>97</v>
      </c>
      <c r="D55" s="70">
        <f>Eingabe!$B$91</f>
        <v>0</v>
      </c>
      <c r="E55" s="70" t="str">
        <f>Eingabe!$B$90</f>
        <v>SNMS Lenzing</v>
      </c>
      <c r="F55" s="203">
        <f>IF(Eingabe!$C$91=0,"",Eingabe!$C$91)</f>
      </c>
      <c r="G55" s="70" t="s">
        <v>102</v>
      </c>
      <c r="H55" s="70"/>
    </row>
    <row r="56" spans="1:8" s="161" customFormat="1" ht="12.75">
      <c r="A56" s="70"/>
      <c r="B56" s="70">
        <f t="shared" si="0"/>
        <v>0</v>
      </c>
      <c r="C56" s="70" t="s">
        <v>97</v>
      </c>
      <c r="D56" s="70">
        <f>Eingabe!$B$21</f>
        <v>0</v>
      </c>
      <c r="E56" s="70" t="str">
        <f>Eingabe!$B$18</f>
        <v>NMS der Franziskanerinnen VB</v>
      </c>
      <c r="F56" s="203">
        <f>IF(Eingabe!$C$21=0,"",Eingabe!$C$21)</f>
      </c>
      <c r="G56" s="70" t="s">
        <v>102</v>
      </c>
      <c r="H56" s="70"/>
    </row>
    <row r="57" spans="1:8" s="161" customFormat="1" ht="12.75">
      <c r="A57" s="70"/>
      <c r="B57" s="70">
        <f t="shared" si="0"/>
        <v>0</v>
      </c>
      <c r="C57" s="70" t="s">
        <v>97</v>
      </c>
      <c r="D57" s="70">
        <f>Eingabe!$B$39</f>
        <v>0</v>
      </c>
      <c r="E57" s="70" t="str">
        <f>Eingabe!$B$34</f>
        <v>NMS Seewalchen</v>
      </c>
      <c r="F57" s="203">
        <f>IF(Eingabe!$C$39=0,"",Eingabe!$C$39)</f>
      </c>
      <c r="G57" s="70" t="s">
        <v>102</v>
      </c>
      <c r="H57" s="70"/>
    </row>
    <row r="58" spans="1:8" s="161" customFormat="1" ht="12.75">
      <c r="A58" s="70"/>
      <c r="B58" s="70">
        <f t="shared" si="0"/>
        <v>0</v>
      </c>
      <c r="C58" s="70" t="s">
        <v>97</v>
      </c>
      <c r="D58" s="70">
        <f>Eingabe!$B$35</f>
        <v>0</v>
      </c>
      <c r="E58" s="70" t="str">
        <f>Eingabe!$B$34</f>
        <v>NMS Seewalchen</v>
      </c>
      <c r="F58" s="203">
        <f>IF(Eingabe!$C$35=0,"",Eingabe!$C$35)</f>
      </c>
      <c r="G58" s="70" t="s">
        <v>102</v>
      </c>
      <c r="H58" s="70"/>
    </row>
    <row r="59" spans="1:8" s="161" customFormat="1" ht="12.75">
      <c r="A59" s="70"/>
      <c r="B59" s="70">
        <f t="shared" si="0"/>
        <v>0</v>
      </c>
      <c r="C59" s="70" t="s">
        <v>97</v>
      </c>
      <c r="D59" s="70">
        <f>Eingabe!$B$93</f>
        <v>0</v>
      </c>
      <c r="E59" s="70" t="str">
        <f>Eingabe!$B$90</f>
        <v>SNMS Lenzing</v>
      </c>
      <c r="F59" s="203">
        <f>IF(Eingabe!$C$93=0,"",Eingabe!$C$93)</f>
      </c>
      <c r="G59" s="70" t="s">
        <v>102</v>
      </c>
      <c r="H59" s="70"/>
    </row>
    <row r="60" spans="1:8" s="161" customFormat="1" ht="12.75">
      <c r="A60" s="70"/>
      <c r="B60" s="70">
        <f t="shared" si="0"/>
        <v>0</v>
      </c>
      <c r="C60" s="70" t="s">
        <v>97</v>
      </c>
      <c r="D60" s="70">
        <f>Eingabe!$B$92</f>
        <v>0</v>
      </c>
      <c r="E60" s="70" t="str">
        <f>Eingabe!$B$90</f>
        <v>SNMS Lenzing</v>
      </c>
      <c r="F60" s="203">
        <f>IF(Eingabe!$C$92=0,"",Eingabe!$C$92)</f>
      </c>
      <c r="G60" s="70" t="s">
        <v>102</v>
      </c>
      <c r="H60" s="70"/>
    </row>
    <row r="61" spans="1:8" s="161" customFormat="1" ht="12.75">
      <c r="A61" s="70"/>
      <c r="B61" s="70">
        <f t="shared" si="0"/>
        <v>0</v>
      </c>
      <c r="C61" s="70" t="s">
        <v>97</v>
      </c>
      <c r="D61" s="70">
        <f>Eingabe!$B$94</f>
        <v>0</v>
      </c>
      <c r="E61" s="70" t="str">
        <f>Eingabe!$B$90</f>
        <v>SNMS Lenzing</v>
      </c>
      <c r="F61" s="203">
        <f>IF(Eingabe!$C$94=0,"",Eingabe!$C$94)</f>
      </c>
      <c r="G61" s="70" t="s">
        <v>102</v>
      </c>
      <c r="H61" s="70"/>
    </row>
    <row r="62" spans="1:8" s="161" customFormat="1" ht="12.75">
      <c r="A62" s="70"/>
      <c r="B62" s="70">
        <f t="shared" si="0"/>
        <v>0</v>
      </c>
      <c r="C62" s="70" t="s">
        <v>97</v>
      </c>
      <c r="D62" s="70">
        <f>Eingabe!$B$22</f>
        <v>0</v>
      </c>
      <c r="E62" s="70" t="str">
        <f>Eingabe!$B$18</f>
        <v>NMS der Franziskanerinnen VB</v>
      </c>
      <c r="F62" s="203">
        <f>IF(Eingabe!$C$22=0,"",Eingabe!$C$22)</f>
      </c>
      <c r="G62" s="70" t="s">
        <v>102</v>
      </c>
      <c r="H62" s="70"/>
    </row>
    <row r="63" spans="1:8" s="161" customFormat="1" ht="12.75">
      <c r="A63" s="70"/>
      <c r="B63" s="70">
        <f t="shared" si="0"/>
        <v>0</v>
      </c>
      <c r="C63" s="70" t="s">
        <v>97</v>
      </c>
      <c r="D63" s="70">
        <f>Eingabe!$B$37</f>
        <v>0</v>
      </c>
      <c r="E63" s="70" t="str">
        <f>Eingabe!$B$34</f>
        <v>NMS Seewalchen</v>
      </c>
      <c r="F63" s="203">
        <f>IF(Eingabe!$C$37=0,"",Eingabe!$C$37)</f>
      </c>
      <c r="G63" s="70" t="s">
        <v>102</v>
      </c>
      <c r="H63" s="70"/>
    </row>
    <row r="64" spans="1:8" s="161" customFormat="1" ht="12.75">
      <c r="A64" s="70"/>
      <c r="B64" s="70">
        <f t="shared" si="0"/>
        <v>0</v>
      </c>
      <c r="C64" s="70" t="s">
        <v>97</v>
      </c>
      <c r="D64" s="70">
        <f>Eingabe!$B$20</f>
        <v>0</v>
      </c>
      <c r="E64" s="70" t="str">
        <f>Eingabe!$B$18</f>
        <v>NMS der Franziskanerinnen VB</v>
      </c>
      <c r="F64" s="203">
        <f>IF(Eingabe!$C$20=0,"",Eingabe!$C$20)</f>
      </c>
      <c r="G64" s="70" t="s">
        <v>102</v>
      </c>
      <c r="H64" s="70"/>
    </row>
    <row r="65" spans="1:8" s="161" customFormat="1" ht="12.75">
      <c r="A65" s="70"/>
      <c r="B65" s="70">
        <f t="shared" si="0"/>
        <v>0</v>
      </c>
      <c r="C65" s="70" t="s">
        <v>97</v>
      </c>
      <c r="D65" s="70">
        <f>Eingabe!$B$23</f>
        <v>0</v>
      </c>
      <c r="E65" s="70" t="str">
        <f>Eingabe!$B$18</f>
        <v>NMS der Franziskanerinnen VB</v>
      </c>
      <c r="F65" s="203">
        <f>IF(Eingabe!$C$23=0,"",Eingabe!$C$23)</f>
      </c>
      <c r="G65" s="70" t="s">
        <v>102</v>
      </c>
      <c r="H65" s="70"/>
    </row>
    <row r="66" spans="1:8" s="161" customFormat="1" ht="12.75">
      <c r="A66" s="70"/>
      <c r="B66" s="70">
        <f t="shared" si="0"/>
        <v>0</v>
      </c>
      <c r="C66" s="70" t="s">
        <v>97</v>
      </c>
      <c r="D66" s="70">
        <f>Eingabe!$B$19</f>
        <v>0</v>
      </c>
      <c r="E66" s="70" t="str">
        <f>Eingabe!$B$18</f>
        <v>NMS der Franziskanerinnen VB</v>
      </c>
      <c r="F66" s="203">
        <f>IF(Eingabe!$C$19=0,"",Eingabe!$C$19)</f>
      </c>
      <c r="G66" s="70" t="s">
        <v>102</v>
      </c>
      <c r="H66" s="70"/>
    </row>
    <row r="67" spans="1:8" s="161" customFormat="1" ht="12.75">
      <c r="A67" s="70"/>
      <c r="B67" s="70">
        <f t="shared" si="0"/>
        <v>0</v>
      </c>
      <c r="C67" s="70" t="s">
        <v>97</v>
      </c>
      <c r="D67" s="70">
        <f>Eingabe!$B$38</f>
        <v>0</v>
      </c>
      <c r="E67" s="70" t="str">
        <f>Eingabe!$B$34</f>
        <v>NMS Seewalchen</v>
      </c>
      <c r="F67" s="203">
        <f>IF(Eingabe!$C$38=0,"",Eingabe!$C$38)</f>
      </c>
      <c r="G67" s="70" t="s">
        <v>102</v>
      </c>
      <c r="H67" s="70"/>
    </row>
    <row r="68" spans="1:8" s="161" customFormat="1" ht="12.75">
      <c r="A68" s="70"/>
      <c r="B68" s="70">
        <f t="shared" si="0"/>
        <v>0</v>
      </c>
      <c r="C68" s="70" t="s">
        <v>97</v>
      </c>
      <c r="D68" s="70">
        <f>Eingabe!$B$95</f>
        <v>0</v>
      </c>
      <c r="E68" s="70" t="str">
        <f>Eingabe!$B$90</f>
        <v>SNMS Lenzing</v>
      </c>
      <c r="F68" s="203">
        <f>IF(Eingabe!$C$95=0,"",Eingabe!$C$95)</f>
      </c>
      <c r="G68" s="70" t="s">
        <v>102</v>
      </c>
      <c r="H68" s="70"/>
    </row>
    <row r="69" spans="1:8" s="161" customFormat="1" ht="12.75">
      <c r="A69" s="70"/>
      <c r="B69" s="70">
        <f aca="true" t="shared" si="1" ref="B69:B132">IF(F69="",0,RANK(F69,$F$4:$F$153,1))</f>
        <v>0</v>
      </c>
      <c r="C69" s="70" t="s">
        <v>97</v>
      </c>
      <c r="D69" s="70" t="str">
        <f>Eingabe!$B$107</f>
        <v>M14/1</v>
      </c>
      <c r="E69" s="70" t="str">
        <f>Eingabe!$B$106</f>
        <v>NMS Ampflwang</v>
      </c>
      <c r="F69" s="203">
        <f>IF(Eingabe!$C$107=0,"",Eingabe!$C$107)</f>
      </c>
      <c r="G69" s="70" t="s">
        <v>102</v>
      </c>
      <c r="H69" s="70"/>
    </row>
    <row r="70" spans="1:8" s="161" customFormat="1" ht="12.75">
      <c r="A70" s="70"/>
      <c r="B70" s="70">
        <f t="shared" si="1"/>
        <v>0</v>
      </c>
      <c r="C70" s="70" t="s">
        <v>97</v>
      </c>
      <c r="D70" s="70" t="str">
        <f>Eingabe!$B$108</f>
        <v>M14/2</v>
      </c>
      <c r="E70" s="70" t="str">
        <f>Eingabe!$B$106</f>
        <v>NMS Ampflwang</v>
      </c>
      <c r="F70" s="203">
        <f>IF(Eingabe!$C$108=0,"",Eingabe!$C$108)</f>
      </c>
      <c r="G70" s="70" t="s">
        <v>102</v>
      </c>
      <c r="H70" s="70"/>
    </row>
    <row r="71" spans="1:8" s="161" customFormat="1" ht="12.75">
      <c r="A71" s="70"/>
      <c r="B71" s="70">
        <f t="shared" si="1"/>
        <v>0</v>
      </c>
      <c r="C71" s="70" t="s">
        <v>97</v>
      </c>
      <c r="D71" s="70" t="str">
        <f>Eingabe!$B$109</f>
        <v>M14/3</v>
      </c>
      <c r="E71" s="70" t="str">
        <f>Eingabe!$B$106</f>
        <v>NMS Ampflwang</v>
      </c>
      <c r="F71" s="203">
        <f>IF(Eingabe!$C$109=0,"",Eingabe!$C$109)</f>
      </c>
      <c r="G71" s="70" t="s">
        <v>102</v>
      </c>
      <c r="H71" s="70"/>
    </row>
    <row r="72" spans="1:8" s="161" customFormat="1" ht="12.75">
      <c r="A72" s="70"/>
      <c r="B72" s="70">
        <f t="shared" si="1"/>
        <v>0</v>
      </c>
      <c r="C72" s="70" t="s">
        <v>97</v>
      </c>
      <c r="D72" s="70" t="str">
        <f>Eingabe!$B$110</f>
        <v>M14/4</v>
      </c>
      <c r="E72" s="70" t="str">
        <f>Eingabe!$B$106</f>
        <v>NMS Ampflwang</v>
      </c>
      <c r="F72" s="203">
        <f>IF(Eingabe!$C$110=0,"",Eingabe!$C$110)</f>
      </c>
      <c r="G72" s="70" t="s">
        <v>102</v>
      </c>
      <c r="H72" s="70"/>
    </row>
    <row r="73" spans="1:8" s="161" customFormat="1" ht="12.75">
      <c r="A73" s="70"/>
      <c r="B73" s="70">
        <f t="shared" si="1"/>
        <v>0</v>
      </c>
      <c r="C73" s="70" t="s">
        <v>97</v>
      </c>
      <c r="D73" s="70" t="str">
        <f>Eingabe!$B$111</f>
        <v>M14/5</v>
      </c>
      <c r="E73" s="70" t="str">
        <f>Eingabe!$B$106</f>
        <v>NMS Ampflwang</v>
      </c>
      <c r="F73" s="203">
        <f>IF(Eingabe!$C$111=0,"",Eingabe!$C$111)</f>
      </c>
      <c r="G73" s="70" t="s">
        <v>102</v>
      </c>
      <c r="H73" s="70"/>
    </row>
    <row r="74" spans="1:8" s="161" customFormat="1" ht="12.75">
      <c r="A74" s="70"/>
      <c r="B74" s="70">
        <f t="shared" si="1"/>
        <v>0</v>
      </c>
      <c r="C74" s="70" t="s">
        <v>97</v>
      </c>
      <c r="D74" s="70" t="str">
        <f>Eingabe!$B$115</f>
        <v>M15/1</v>
      </c>
      <c r="E74" s="70" t="str">
        <f>Eingabe!$B$114</f>
        <v>NMS Frankenmarkt</v>
      </c>
      <c r="F74" s="203">
        <f>IF(Eingabe!$C$115=0,"",Eingabe!$C$115)</f>
      </c>
      <c r="G74" s="70" t="s">
        <v>102</v>
      </c>
      <c r="H74" s="70"/>
    </row>
    <row r="75" spans="1:8" s="161" customFormat="1" ht="12.75">
      <c r="A75" s="70"/>
      <c r="B75" s="70">
        <f t="shared" si="1"/>
        <v>0</v>
      </c>
      <c r="C75" s="70" t="s">
        <v>97</v>
      </c>
      <c r="D75" s="70" t="str">
        <f>Eingabe!$B$116</f>
        <v>M15/2</v>
      </c>
      <c r="E75" s="70" t="str">
        <f>Eingabe!$B$114</f>
        <v>NMS Frankenmarkt</v>
      </c>
      <c r="F75" s="203">
        <f>IF(Eingabe!$C$116=0,"",Eingabe!$C$116)</f>
      </c>
      <c r="G75" s="70" t="s">
        <v>102</v>
      </c>
      <c r="H75" s="70"/>
    </row>
    <row r="76" spans="1:8" s="161" customFormat="1" ht="12.75">
      <c r="A76" s="70"/>
      <c r="B76" s="70">
        <f t="shared" si="1"/>
        <v>0</v>
      </c>
      <c r="C76" s="70" t="s">
        <v>97</v>
      </c>
      <c r="D76" s="70" t="str">
        <f>Eingabe!$B$117</f>
        <v>M15/3</v>
      </c>
      <c r="E76" s="70" t="str">
        <f>Eingabe!$B$114</f>
        <v>NMS Frankenmarkt</v>
      </c>
      <c r="F76" s="203">
        <f>IF(Eingabe!$C$117=0,"",Eingabe!$C$117)</f>
      </c>
      <c r="G76" s="70" t="s">
        <v>102</v>
      </c>
      <c r="H76" s="70"/>
    </row>
    <row r="77" spans="1:8" s="161" customFormat="1" ht="12.75">
      <c r="A77" s="70"/>
      <c r="B77" s="70">
        <f t="shared" si="1"/>
        <v>0</v>
      </c>
      <c r="C77" s="70" t="s">
        <v>97</v>
      </c>
      <c r="D77" s="70" t="str">
        <f>Eingabe!$B$118</f>
        <v>M15/4</v>
      </c>
      <c r="E77" s="70" t="str">
        <f>Eingabe!$B$114</f>
        <v>NMS Frankenmarkt</v>
      </c>
      <c r="F77" s="203">
        <f>IF(Eingabe!$C$118=0,"",Eingabe!$C$118)</f>
      </c>
      <c r="G77" s="70" t="s">
        <v>102</v>
      </c>
      <c r="H77" s="70"/>
    </row>
    <row r="78" spans="1:8" s="161" customFormat="1" ht="12.75">
      <c r="A78" s="70"/>
      <c r="B78" s="70">
        <f t="shared" si="1"/>
        <v>0</v>
      </c>
      <c r="C78" s="70" t="s">
        <v>97</v>
      </c>
      <c r="D78" s="70" t="str">
        <f>Eingabe!$B$119</f>
        <v>M15/5</v>
      </c>
      <c r="E78" s="70" t="str">
        <f>Eingabe!$B$114</f>
        <v>NMS Frankenmarkt</v>
      </c>
      <c r="F78" s="203">
        <f>IF(Eingabe!$C$119=0,"",Eingabe!$C$119)</f>
      </c>
      <c r="G78" s="70" t="s">
        <v>102</v>
      </c>
      <c r="H78" s="70"/>
    </row>
    <row r="79" spans="1:8" s="161" customFormat="1" ht="12.75">
      <c r="A79" s="70"/>
      <c r="B79" s="70">
        <f t="shared" si="1"/>
        <v>0</v>
      </c>
      <c r="C79" s="70" t="s">
        <v>97</v>
      </c>
      <c r="D79" s="70" t="str">
        <f>Eingabe!$B$123</f>
        <v>M16/1</v>
      </c>
      <c r="E79" s="70" t="str">
        <f>Eingabe!$B$122</f>
        <v>NMS1 Sport Schwanenstadt</v>
      </c>
      <c r="F79" s="203">
        <f>IF(Eingabe!$C$123=0,"",Eingabe!$C$123)</f>
      </c>
      <c r="G79" s="70" t="s">
        <v>102</v>
      </c>
      <c r="H79" s="70"/>
    </row>
    <row r="80" spans="1:8" s="161" customFormat="1" ht="12.75">
      <c r="A80" s="70"/>
      <c r="B80" s="70">
        <f t="shared" si="1"/>
        <v>0</v>
      </c>
      <c r="C80" s="70" t="s">
        <v>97</v>
      </c>
      <c r="D80" s="70" t="str">
        <f>Eingabe!$B$124</f>
        <v>M16/2</v>
      </c>
      <c r="E80" s="70" t="str">
        <f>Eingabe!$B$122</f>
        <v>NMS1 Sport Schwanenstadt</v>
      </c>
      <c r="F80" s="203">
        <f>IF(Eingabe!$C$124=0,"",Eingabe!$C$124)</f>
      </c>
      <c r="G80" s="70" t="s">
        <v>102</v>
      </c>
      <c r="H80" s="70"/>
    </row>
    <row r="81" spans="1:8" s="161" customFormat="1" ht="12.75">
      <c r="A81" s="70"/>
      <c r="B81" s="70">
        <f t="shared" si="1"/>
        <v>0</v>
      </c>
      <c r="C81" s="70" t="s">
        <v>97</v>
      </c>
      <c r="D81" s="70" t="str">
        <f>Eingabe!$B$125</f>
        <v>M16/3</v>
      </c>
      <c r="E81" s="70" t="str">
        <f>Eingabe!$B$122</f>
        <v>NMS1 Sport Schwanenstadt</v>
      </c>
      <c r="F81" s="203">
        <f>IF(Eingabe!$C$125=0,"",Eingabe!$C$125)</f>
      </c>
      <c r="G81" s="70" t="s">
        <v>102</v>
      </c>
      <c r="H81" s="70"/>
    </row>
    <row r="82" spans="1:8" s="161" customFormat="1" ht="12.75">
      <c r="A82" s="70"/>
      <c r="B82" s="70">
        <f t="shared" si="1"/>
        <v>0</v>
      </c>
      <c r="C82" s="70" t="s">
        <v>97</v>
      </c>
      <c r="D82" s="70" t="str">
        <f>Eingabe!$B$126</f>
        <v>M16/4</v>
      </c>
      <c r="E82" s="70" t="str">
        <f>Eingabe!$B$122</f>
        <v>NMS1 Sport Schwanenstadt</v>
      </c>
      <c r="F82" s="203">
        <f>IF(Eingabe!$C$126=0,"",Eingabe!$C$126)</f>
      </c>
      <c r="G82" s="70" t="s">
        <v>102</v>
      </c>
      <c r="H82" s="70"/>
    </row>
    <row r="83" spans="1:8" s="161" customFormat="1" ht="12.75">
      <c r="A83" s="70"/>
      <c r="B83" s="70">
        <f t="shared" si="1"/>
        <v>0</v>
      </c>
      <c r="C83" s="70" t="s">
        <v>97</v>
      </c>
      <c r="D83" s="70" t="str">
        <f>Eingabe!$B$127</f>
        <v>M16/5</v>
      </c>
      <c r="E83" s="70" t="str">
        <f>Eingabe!$B$122</f>
        <v>NMS1 Sport Schwanenstadt</v>
      </c>
      <c r="F83" s="203">
        <f>IF(Eingabe!$C$127=0,"",Eingabe!$C$127)</f>
      </c>
      <c r="G83" s="70" t="s">
        <v>102</v>
      </c>
      <c r="H83" s="70"/>
    </row>
    <row r="84" spans="1:8" s="161" customFormat="1" ht="12.75">
      <c r="A84" s="70"/>
      <c r="B84" s="70">
        <f t="shared" si="1"/>
        <v>0</v>
      </c>
      <c r="C84" s="70" t="s">
        <v>97</v>
      </c>
      <c r="D84" s="70" t="str">
        <f>Eingabe!$B$131</f>
        <v>M17/1</v>
      </c>
      <c r="E84" s="70" t="str">
        <f>Eingabe!$B$130</f>
        <v>M17</v>
      </c>
      <c r="F84" s="203">
        <f>IF(Eingabe!$C$131=0,"",Eingabe!$C$131)</f>
      </c>
      <c r="G84" s="70" t="s">
        <v>102</v>
      </c>
      <c r="H84" s="70"/>
    </row>
    <row r="85" spans="1:8" s="161" customFormat="1" ht="12.75">
      <c r="A85" s="70"/>
      <c r="B85" s="70">
        <f t="shared" si="1"/>
        <v>0</v>
      </c>
      <c r="C85" s="70" t="s">
        <v>97</v>
      </c>
      <c r="D85" s="70" t="str">
        <f>Eingabe!$B$132</f>
        <v>M17/2</v>
      </c>
      <c r="E85" s="70" t="str">
        <f>Eingabe!$B$130</f>
        <v>M17</v>
      </c>
      <c r="F85" s="203">
        <f>IF(Eingabe!$C$132=0,"",Eingabe!$C$132)</f>
      </c>
      <c r="G85" s="70" t="s">
        <v>102</v>
      </c>
      <c r="H85" s="70"/>
    </row>
    <row r="86" spans="1:8" s="161" customFormat="1" ht="12.75">
      <c r="A86" s="70"/>
      <c r="B86" s="70">
        <f t="shared" si="1"/>
        <v>0</v>
      </c>
      <c r="C86" s="70" t="s">
        <v>97</v>
      </c>
      <c r="D86" s="70" t="str">
        <f>Eingabe!$B$133</f>
        <v>M17/3</v>
      </c>
      <c r="E86" s="70" t="str">
        <f>Eingabe!$B$130</f>
        <v>M17</v>
      </c>
      <c r="F86" s="203">
        <f>IF(Eingabe!$C$133=0,"",Eingabe!$C$133)</f>
      </c>
      <c r="G86" s="70" t="s">
        <v>102</v>
      </c>
      <c r="H86" s="70"/>
    </row>
    <row r="87" spans="1:8" s="161" customFormat="1" ht="12.75">
      <c r="A87" s="70"/>
      <c r="B87" s="70">
        <f t="shared" si="1"/>
        <v>0</v>
      </c>
      <c r="C87" s="70" t="s">
        <v>97</v>
      </c>
      <c r="D87" s="70" t="str">
        <f>Eingabe!$B$134</f>
        <v>M17/4</v>
      </c>
      <c r="E87" s="70" t="str">
        <f>Eingabe!$B$130</f>
        <v>M17</v>
      </c>
      <c r="F87" s="203">
        <f>IF(Eingabe!$C$134=0,"",Eingabe!$C$134)</f>
      </c>
      <c r="G87" s="70" t="s">
        <v>102</v>
      </c>
      <c r="H87" s="70"/>
    </row>
    <row r="88" spans="1:8" s="161" customFormat="1" ht="12.75">
      <c r="A88" s="70"/>
      <c r="B88" s="70">
        <f t="shared" si="1"/>
        <v>0</v>
      </c>
      <c r="C88" s="70" t="s">
        <v>97</v>
      </c>
      <c r="D88" s="70" t="str">
        <f>Eingabe!$B$135</f>
        <v>M17/5</v>
      </c>
      <c r="E88" s="70" t="str">
        <f>Eingabe!$B$130</f>
        <v>M17</v>
      </c>
      <c r="F88" s="203">
        <f>IF(Eingabe!$C$135=0,"",Eingabe!$C$135)</f>
      </c>
      <c r="G88" s="70" t="s">
        <v>102</v>
      </c>
      <c r="H88" s="70"/>
    </row>
    <row r="89" spans="1:8" s="161" customFormat="1" ht="12.75">
      <c r="A89" s="70"/>
      <c r="B89" s="70">
        <f t="shared" si="1"/>
        <v>0</v>
      </c>
      <c r="C89" s="70" t="s">
        <v>97</v>
      </c>
      <c r="D89" s="70" t="str">
        <f>Eingabe!$B$139</f>
        <v>M18/1</v>
      </c>
      <c r="E89" s="70" t="str">
        <f>Eingabe!$B$138</f>
        <v>M18</v>
      </c>
      <c r="F89" s="203">
        <f>IF(Eingabe!$C$139=0,"",Eingabe!$C$139)</f>
      </c>
      <c r="G89" s="70" t="s">
        <v>102</v>
      </c>
      <c r="H89" s="70"/>
    </row>
    <row r="90" spans="1:8" s="161" customFormat="1" ht="12.75">
      <c r="A90" s="70"/>
      <c r="B90" s="70">
        <f t="shared" si="1"/>
        <v>0</v>
      </c>
      <c r="C90" s="70" t="s">
        <v>97</v>
      </c>
      <c r="D90" s="70" t="str">
        <f>Eingabe!$B$140</f>
        <v>M18/2</v>
      </c>
      <c r="E90" s="70" t="str">
        <f>Eingabe!$B$138</f>
        <v>M18</v>
      </c>
      <c r="F90" s="203">
        <f>IF(Eingabe!$C$140=0,"",Eingabe!$C$140)</f>
      </c>
      <c r="G90" s="70" t="s">
        <v>102</v>
      </c>
      <c r="H90" s="70"/>
    </row>
    <row r="91" spans="1:8" s="161" customFormat="1" ht="12.75">
      <c r="A91" s="70"/>
      <c r="B91" s="70">
        <f t="shared" si="1"/>
        <v>0</v>
      </c>
      <c r="C91" s="70" t="s">
        <v>97</v>
      </c>
      <c r="D91" s="70" t="str">
        <f>Eingabe!$B$141</f>
        <v>M18/3</v>
      </c>
      <c r="E91" s="70" t="str">
        <f>Eingabe!$B$138</f>
        <v>M18</v>
      </c>
      <c r="F91" s="203">
        <f>IF(Eingabe!$C$141=0,"",Eingabe!$C$141)</f>
      </c>
      <c r="G91" s="70" t="s">
        <v>102</v>
      </c>
      <c r="H91" s="70"/>
    </row>
    <row r="92" spans="1:8" s="161" customFormat="1" ht="12.75">
      <c r="A92" s="70"/>
      <c r="B92" s="70">
        <f t="shared" si="1"/>
        <v>0</v>
      </c>
      <c r="C92" s="70" t="s">
        <v>97</v>
      </c>
      <c r="D92" s="70" t="str">
        <f>Eingabe!$B$142</f>
        <v>M18/4</v>
      </c>
      <c r="E92" s="70" t="str">
        <f>Eingabe!$B$138</f>
        <v>M18</v>
      </c>
      <c r="F92" s="203">
        <f>IF(Eingabe!$C$142=0,"",Eingabe!$C$142)</f>
      </c>
      <c r="G92" s="70" t="s">
        <v>102</v>
      </c>
      <c r="H92" s="70"/>
    </row>
    <row r="93" spans="1:8" s="161" customFormat="1" ht="12.75">
      <c r="A93" s="70"/>
      <c r="B93" s="70">
        <f t="shared" si="1"/>
        <v>0</v>
      </c>
      <c r="C93" s="70" t="s">
        <v>97</v>
      </c>
      <c r="D93" s="70" t="str">
        <f>Eingabe!$B$143</f>
        <v>M18/5</v>
      </c>
      <c r="E93" s="70" t="str">
        <f>Eingabe!$B$138</f>
        <v>M18</v>
      </c>
      <c r="F93" s="203">
        <f>IF(Eingabe!$C$143=0,"",Eingabe!$C$143)</f>
      </c>
      <c r="G93" s="70" t="s">
        <v>102</v>
      </c>
      <c r="H93" s="70"/>
    </row>
    <row r="94" spans="1:8" s="161" customFormat="1" ht="12.75">
      <c r="A94" s="70"/>
      <c r="B94" s="70">
        <f t="shared" si="1"/>
        <v>0</v>
      </c>
      <c r="C94" s="70" t="s">
        <v>97</v>
      </c>
      <c r="D94" s="70" t="str">
        <f>Eingabe!$B$147</f>
        <v>M19/1</v>
      </c>
      <c r="E94" s="70" t="str">
        <f>Eingabe!$B$146</f>
        <v>M19</v>
      </c>
      <c r="F94" s="203">
        <f>IF(Eingabe!$C$147=0,"",Eingabe!$C$147)</f>
      </c>
      <c r="G94" s="70" t="s">
        <v>102</v>
      </c>
      <c r="H94" s="70"/>
    </row>
    <row r="95" spans="1:8" s="161" customFormat="1" ht="12.75">
      <c r="A95" s="70"/>
      <c r="B95" s="70">
        <f t="shared" si="1"/>
        <v>0</v>
      </c>
      <c r="C95" s="70" t="s">
        <v>97</v>
      </c>
      <c r="D95" s="70" t="str">
        <f>Eingabe!$B$148</f>
        <v>M19/2</v>
      </c>
      <c r="E95" s="70" t="str">
        <f>Eingabe!$B$146</f>
        <v>M19</v>
      </c>
      <c r="F95" s="203">
        <f>IF(Eingabe!$C$148=0,"",Eingabe!$C$148)</f>
      </c>
      <c r="G95" s="70" t="s">
        <v>102</v>
      </c>
      <c r="H95" s="70"/>
    </row>
    <row r="96" spans="1:8" s="161" customFormat="1" ht="12.75">
      <c r="A96" s="70"/>
      <c r="B96" s="70">
        <f t="shared" si="1"/>
        <v>0</v>
      </c>
      <c r="C96" s="70" t="s">
        <v>97</v>
      </c>
      <c r="D96" s="70" t="str">
        <f>Eingabe!$B$149</f>
        <v>M19/3</v>
      </c>
      <c r="E96" s="70" t="str">
        <f>Eingabe!$B$146</f>
        <v>M19</v>
      </c>
      <c r="F96" s="203">
        <f>IF(Eingabe!$C$149=0,"",Eingabe!$C$149)</f>
      </c>
      <c r="G96" s="70" t="s">
        <v>102</v>
      </c>
      <c r="H96" s="70"/>
    </row>
    <row r="97" spans="1:8" s="161" customFormat="1" ht="12.75">
      <c r="A97" s="70"/>
      <c r="B97" s="70">
        <f t="shared" si="1"/>
        <v>0</v>
      </c>
      <c r="C97" s="70" t="s">
        <v>97</v>
      </c>
      <c r="D97" s="70" t="str">
        <f>Eingabe!$B$150</f>
        <v>M19/4</v>
      </c>
      <c r="E97" s="70" t="str">
        <f>Eingabe!$B$146</f>
        <v>M19</v>
      </c>
      <c r="F97" s="203">
        <f>IF(Eingabe!$C$150=0,"",Eingabe!$C$150)</f>
      </c>
      <c r="G97" s="70" t="s">
        <v>102</v>
      </c>
      <c r="H97" s="70"/>
    </row>
    <row r="98" spans="1:8" s="161" customFormat="1" ht="12.75">
      <c r="A98" s="70"/>
      <c r="B98" s="70">
        <f t="shared" si="1"/>
        <v>0</v>
      </c>
      <c r="C98" s="70" t="s">
        <v>97</v>
      </c>
      <c r="D98" s="70" t="str">
        <f>Eingabe!$B$151</f>
        <v>M19/5</v>
      </c>
      <c r="E98" s="70" t="str">
        <f>Eingabe!$B$146</f>
        <v>M19</v>
      </c>
      <c r="F98" s="203">
        <f>IF(Eingabe!$C$151=0,"",Eingabe!$C$151)</f>
      </c>
      <c r="G98" s="70" t="s">
        <v>102</v>
      </c>
      <c r="H98" s="70"/>
    </row>
    <row r="99" spans="1:8" s="161" customFormat="1" ht="12.75">
      <c r="A99" s="70"/>
      <c r="B99" s="70">
        <f t="shared" si="1"/>
        <v>0</v>
      </c>
      <c r="C99" s="70" t="s">
        <v>97</v>
      </c>
      <c r="D99" s="70" t="str">
        <f>Eingabe!$B$155</f>
        <v>M20/1</v>
      </c>
      <c r="E99" s="70" t="str">
        <f>Eingabe!$B$154</f>
        <v>M20</v>
      </c>
      <c r="F99" s="203">
        <f>IF(Eingabe!$C$155=0,"",Eingabe!$C$155)</f>
      </c>
      <c r="G99" s="70" t="s">
        <v>102</v>
      </c>
      <c r="H99" s="70"/>
    </row>
    <row r="100" spans="1:8" s="161" customFormat="1" ht="12.75">
      <c r="A100" s="70"/>
      <c r="B100" s="70">
        <f t="shared" si="1"/>
        <v>0</v>
      </c>
      <c r="C100" s="70" t="s">
        <v>97</v>
      </c>
      <c r="D100" s="70" t="str">
        <f>Eingabe!$B$156</f>
        <v>M20/2</v>
      </c>
      <c r="E100" s="70" t="str">
        <f>Eingabe!$B$154</f>
        <v>M20</v>
      </c>
      <c r="F100" s="203">
        <f>IF(Eingabe!$C$156=0,"",Eingabe!$C$156)</f>
      </c>
      <c r="G100" s="70" t="s">
        <v>102</v>
      </c>
      <c r="H100" s="70"/>
    </row>
    <row r="101" spans="1:8" s="161" customFormat="1" ht="12.75">
      <c r="A101" s="70"/>
      <c r="B101" s="70">
        <f t="shared" si="1"/>
        <v>0</v>
      </c>
      <c r="C101" s="70" t="s">
        <v>97</v>
      </c>
      <c r="D101" s="70" t="str">
        <f>Eingabe!$B$157</f>
        <v>M20/3</v>
      </c>
      <c r="E101" s="70" t="str">
        <f>Eingabe!$B$154</f>
        <v>M20</v>
      </c>
      <c r="F101" s="203">
        <f>IF(Eingabe!$C$157=0,"",Eingabe!$C$157)</f>
      </c>
      <c r="G101" s="70" t="s">
        <v>102</v>
      </c>
      <c r="H101" s="70"/>
    </row>
    <row r="102" spans="1:8" s="161" customFormat="1" ht="12.75">
      <c r="A102" s="70"/>
      <c r="B102" s="70">
        <f t="shared" si="1"/>
        <v>0</v>
      </c>
      <c r="C102" s="70" t="s">
        <v>97</v>
      </c>
      <c r="D102" s="70" t="str">
        <f>Eingabe!$B$158</f>
        <v>M20/4</v>
      </c>
      <c r="E102" s="70" t="str">
        <f>Eingabe!$B$154</f>
        <v>M20</v>
      </c>
      <c r="F102" s="203">
        <f>IF(Eingabe!$C$158=0,"",Eingabe!$C$158)</f>
      </c>
      <c r="G102" s="70" t="s">
        <v>102</v>
      </c>
      <c r="H102" s="70"/>
    </row>
    <row r="103" spans="1:8" s="161" customFormat="1" ht="12.75">
      <c r="A103" s="70"/>
      <c r="B103" s="70">
        <f t="shared" si="1"/>
        <v>0</v>
      </c>
      <c r="C103" s="70" t="s">
        <v>97</v>
      </c>
      <c r="D103" s="70" t="str">
        <f>Eingabe!$B$159</f>
        <v>M20/5</v>
      </c>
      <c r="E103" s="70" t="str">
        <f>Eingabe!$B$154</f>
        <v>M20</v>
      </c>
      <c r="F103" s="203">
        <f>IF(Eingabe!$C$159=0,"",Eingabe!$C$159)</f>
      </c>
      <c r="G103" s="70" t="s">
        <v>102</v>
      </c>
      <c r="H103" s="70"/>
    </row>
    <row r="104" spans="1:8" s="161" customFormat="1" ht="12.75">
      <c r="A104" s="70"/>
      <c r="B104" s="70">
        <f t="shared" si="1"/>
        <v>0</v>
      </c>
      <c r="C104" s="70" t="s">
        <v>97</v>
      </c>
      <c r="D104" s="70" t="str">
        <f>Eingabe!$B$163</f>
        <v>M21/1</v>
      </c>
      <c r="E104" s="70" t="str">
        <f>Eingabe!$B$162</f>
        <v>M21</v>
      </c>
      <c r="F104" s="203">
        <f>IF(Eingabe!$C$163=0,"",Eingabe!$C$163)</f>
      </c>
      <c r="G104" s="70" t="s">
        <v>102</v>
      </c>
      <c r="H104" s="70"/>
    </row>
    <row r="105" spans="1:8" s="161" customFormat="1" ht="12.75">
      <c r="A105" s="70"/>
      <c r="B105" s="70">
        <f t="shared" si="1"/>
        <v>0</v>
      </c>
      <c r="C105" s="70" t="s">
        <v>97</v>
      </c>
      <c r="D105" s="70" t="str">
        <f>Eingabe!$B$164</f>
        <v>M21/2</v>
      </c>
      <c r="E105" s="70" t="str">
        <f>Eingabe!$B$162</f>
        <v>M21</v>
      </c>
      <c r="F105" s="203">
        <f>IF(Eingabe!$C$164=0,"",Eingabe!$C$164)</f>
      </c>
      <c r="G105" s="70" t="s">
        <v>102</v>
      </c>
      <c r="H105" s="70"/>
    </row>
    <row r="106" spans="1:8" s="161" customFormat="1" ht="12.75">
      <c r="A106" s="70"/>
      <c r="B106" s="70">
        <f t="shared" si="1"/>
        <v>0</v>
      </c>
      <c r="C106" s="70" t="s">
        <v>97</v>
      </c>
      <c r="D106" s="70" t="str">
        <f>Eingabe!$B$165</f>
        <v>M21/3</v>
      </c>
      <c r="E106" s="70" t="str">
        <f>Eingabe!$B$162</f>
        <v>M21</v>
      </c>
      <c r="F106" s="203">
        <f>IF(Eingabe!$C$165=0,"",Eingabe!$C$165)</f>
      </c>
      <c r="G106" s="70" t="s">
        <v>102</v>
      </c>
      <c r="H106" s="70"/>
    </row>
    <row r="107" spans="1:8" s="161" customFormat="1" ht="12.75">
      <c r="A107" s="70"/>
      <c r="B107" s="70">
        <f t="shared" si="1"/>
        <v>0</v>
      </c>
      <c r="C107" s="70" t="s">
        <v>97</v>
      </c>
      <c r="D107" s="70" t="str">
        <f>Eingabe!$B$166</f>
        <v>M21/4</v>
      </c>
      <c r="E107" s="70" t="str">
        <f>Eingabe!$B$162</f>
        <v>M21</v>
      </c>
      <c r="F107" s="203">
        <f>IF(Eingabe!$C$166=0,"",Eingabe!$C$166)</f>
      </c>
      <c r="G107" s="70" t="s">
        <v>102</v>
      </c>
      <c r="H107" s="70"/>
    </row>
    <row r="108" spans="1:8" s="161" customFormat="1" ht="12.75">
      <c r="A108" s="70"/>
      <c r="B108" s="70">
        <f t="shared" si="1"/>
        <v>0</v>
      </c>
      <c r="C108" s="70" t="s">
        <v>97</v>
      </c>
      <c r="D108" s="70" t="str">
        <f>Eingabe!$B$167</f>
        <v>M21/5</v>
      </c>
      <c r="E108" s="70" t="str">
        <f>Eingabe!$B$162</f>
        <v>M21</v>
      </c>
      <c r="F108" s="203">
        <f>IF(Eingabe!$C$167=0,"",Eingabe!$C$167)</f>
      </c>
      <c r="G108" s="70" t="s">
        <v>102</v>
      </c>
      <c r="H108" s="70"/>
    </row>
    <row r="109" spans="1:8" s="161" customFormat="1" ht="12.75">
      <c r="A109" s="70"/>
      <c r="B109" s="70">
        <f t="shared" si="1"/>
        <v>0</v>
      </c>
      <c r="C109" s="70" t="s">
        <v>97</v>
      </c>
      <c r="D109" s="70" t="str">
        <f>Eingabe!$B$171</f>
        <v>M22/1</v>
      </c>
      <c r="E109" s="70" t="str">
        <f>Eingabe!$B$170</f>
        <v>M22</v>
      </c>
      <c r="F109" s="203">
        <f>IF(Eingabe!$C$171=0,"",Eingabe!$C$171)</f>
      </c>
      <c r="G109" s="70" t="s">
        <v>102</v>
      </c>
      <c r="H109" s="70"/>
    </row>
    <row r="110" spans="1:8" s="161" customFormat="1" ht="12.75">
      <c r="A110" s="70"/>
      <c r="B110" s="70">
        <f t="shared" si="1"/>
        <v>0</v>
      </c>
      <c r="C110" s="70" t="s">
        <v>97</v>
      </c>
      <c r="D110" s="70" t="str">
        <f>Eingabe!$B$172</f>
        <v>M22/2</v>
      </c>
      <c r="E110" s="70" t="str">
        <f>Eingabe!$B$170</f>
        <v>M22</v>
      </c>
      <c r="F110" s="203">
        <f>IF(Eingabe!$C$172=0,"",Eingabe!$C$172)</f>
      </c>
      <c r="G110" s="70" t="s">
        <v>102</v>
      </c>
      <c r="H110" s="70"/>
    </row>
    <row r="111" spans="1:8" ht="12.75">
      <c r="A111" s="70"/>
      <c r="B111" s="70">
        <f t="shared" si="1"/>
        <v>0</v>
      </c>
      <c r="C111" s="70" t="s">
        <v>97</v>
      </c>
      <c r="D111" s="70" t="str">
        <f>Eingabe!$B$173</f>
        <v>M22/3</v>
      </c>
      <c r="E111" s="70" t="str">
        <f>Eingabe!$B$170</f>
        <v>M22</v>
      </c>
      <c r="F111" s="203">
        <f>IF(Eingabe!$C$173=0,"",Eingabe!$C$173)</f>
      </c>
      <c r="G111" s="70" t="s">
        <v>102</v>
      </c>
      <c r="H111" s="70"/>
    </row>
    <row r="112" spans="1:8" ht="12.75">
      <c r="A112" s="70"/>
      <c r="B112" s="70">
        <f t="shared" si="1"/>
        <v>0</v>
      </c>
      <c r="C112" s="70" t="s">
        <v>97</v>
      </c>
      <c r="D112" s="70" t="str">
        <f>Eingabe!$B$174</f>
        <v>M22/4</v>
      </c>
      <c r="E112" s="70" t="str">
        <f>Eingabe!$B$170</f>
        <v>M22</v>
      </c>
      <c r="F112" s="203">
        <f>IF(Eingabe!$C$174=0,"",Eingabe!$C$174)</f>
      </c>
      <c r="G112" s="70" t="s">
        <v>102</v>
      </c>
      <c r="H112" s="70"/>
    </row>
    <row r="113" spans="1:8" ht="12.75">
      <c r="A113" s="70"/>
      <c r="B113" s="70">
        <f t="shared" si="1"/>
        <v>0</v>
      </c>
      <c r="C113" s="70" t="s">
        <v>97</v>
      </c>
      <c r="D113" s="70" t="str">
        <f>Eingabe!$B$175</f>
        <v>M22/5</v>
      </c>
      <c r="E113" s="70" t="str">
        <f>Eingabe!$B$170</f>
        <v>M22</v>
      </c>
      <c r="F113" s="203">
        <f>IF(Eingabe!$C$175=0,"",Eingabe!$C$175)</f>
      </c>
      <c r="G113" s="70" t="s">
        <v>102</v>
      </c>
      <c r="H113" s="70"/>
    </row>
    <row r="114" spans="1:8" ht="12.75">
      <c r="A114" s="70"/>
      <c r="B114" s="70">
        <f t="shared" si="1"/>
        <v>0</v>
      </c>
      <c r="C114" s="70" t="s">
        <v>97</v>
      </c>
      <c r="D114" s="70" t="str">
        <f>Eingabe!$B$179</f>
        <v>M23/1</v>
      </c>
      <c r="E114" s="70" t="str">
        <f>Eingabe!$B$178</f>
        <v>M23</v>
      </c>
      <c r="F114" s="203">
        <f>IF(Eingabe!$C$179=0,"",Eingabe!$C$179)</f>
      </c>
      <c r="G114" s="70" t="s">
        <v>102</v>
      </c>
      <c r="H114" s="70"/>
    </row>
    <row r="115" spans="1:8" ht="12.75">
      <c r="A115" s="70"/>
      <c r="B115" s="70">
        <f t="shared" si="1"/>
        <v>0</v>
      </c>
      <c r="C115" s="70" t="s">
        <v>97</v>
      </c>
      <c r="D115" s="70" t="str">
        <f>Eingabe!$B$180</f>
        <v>M23/2</v>
      </c>
      <c r="E115" s="70" t="str">
        <f>Eingabe!$B$178</f>
        <v>M23</v>
      </c>
      <c r="F115" s="203">
        <f>IF(Eingabe!$C$180=0,"",Eingabe!$C$180)</f>
      </c>
      <c r="G115" s="70" t="s">
        <v>102</v>
      </c>
      <c r="H115" s="70"/>
    </row>
    <row r="116" spans="1:8" ht="12.75">
      <c r="A116" s="70"/>
      <c r="B116" s="70">
        <f t="shared" si="1"/>
        <v>0</v>
      </c>
      <c r="C116" s="70" t="s">
        <v>97</v>
      </c>
      <c r="D116" s="70" t="str">
        <f>Eingabe!$B$181</f>
        <v>M23/3</v>
      </c>
      <c r="E116" s="70" t="str">
        <f>Eingabe!$B$178</f>
        <v>M23</v>
      </c>
      <c r="F116" s="203">
        <f>IF(Eingabe!$C$181=0,"",Eingabe!$C$181)</f>
      </c>
      <c r="G116" s="70" t="s">
        <v>102</v>
      </c>
      <c r="H116" s="70"/>
    </row>
    <row r="117" spans="1:8" ht="12.75">
      <c r="A117" s="70"/>
      <c r="B117" s="70">
        <f t="shared" si="1"/>
        <v>0</v>
      </c>
      <c r="C117" s="70" t="s">
        <v>97</v>
      </c>
      <c r="D117" s="70" t="str">
        <f>Eingabe!$B$182</f>
        <v>M23/4</v>
      </c>
      <c r="E117" s="70" t="str">
        <f>Eingabe!$B$178</f>
        <v>M23</v>
      </c>
      <c r="F117" s="203">
        <f>IF(Eingabe!$C$182=0,"",Eingabe!$C$182)</f>
      </c>
      <c r="G117" s="70" t="s">
        <v>102</v>
      </c>
      <c r="H117" s="70"/>
    </row>
    <row r="118" spans="1:8" ht="12.75">
      <c r="A118" s="70"/>
      <c r="B118" s="70">
        <f t="shared" si="1"/>
        <v>0</v>
      </c>
      <c r="C118" s="70" t="s">
        <v>97</v>
      </c>
      <c r="D118" s="70" t="str">
        <f>Eingabe!$B$183</f>
        <v>M23/5</v>
      </c>
      <c r="E118" s="70" t="str">
        <f>Eingabe!$B$178</f>
        <v>M23</v>
      </c>
      <c r="F118" s="203">
        <f>IF(Eingabe!$C$183=0,"",Eingabe!$C$183)</f>
      </c>
      <c r="G118" s="70" t="s">
        <v>102</v>
      </c>
      <c r="H118" s="70"/>
    </row>
    <row r="119" spans="1:8" ht="12.75">
      <c r="A119" s="70"/>
      <c r="B119" s="70">
        <f t="shared" si="1"/>
        <v>0</v>
      </c>
      <c r="C119" s="70" t="s">
        <v>97</v>
      </c>
      <c r="D119" s="70" t="str">
        <f>Eingabe!$B$187</f>
        <v>M24/1</v>
      </c>
      <c r="E119" s="70" t="str">
        <f>Eingabe!$B$186</f>
        <v>M24</v>
      </c>
      <c r="F119" s="203">
        <f>IF(Eingabe!$C$187=0,"",Eingabe!$C$187)</f>
      </c>
      <c r="G119" s="70" t="s">
        <v>102</v>
      </c>
      <c r="H119" s="70"/>
    </row>
    <row r="120" spans="1:8" ht="12.75">
      <c r="A120" s="70"/>
      <c r="B120" s="70">
        <f t="shared" si="1"/>
        <v>0</v>
      </c>
      <c r="C120" s="70" t="s">
        <v>97</v>
      </c>
      <c r="D120" s="70" t="str">
        <f>Eingabe!$B$188</f>
        <v>M24/2</v>
      </c>
      <c r="E120" s="70" t="str">
        <f>Eingabe!$B$186</f>
        <v>M24</v>
      </c>
      <c r="F120" s="203">
        <f>IF(Eingabe!$C$188=0,"",Eingabe!$C$188)</f>
      </c>
      <c r="G120" s="70" t="s">
        <v>102</v>
      </c>
      <c r="H120" s="70"/>
    </row>
    <row r="121" spans="1:8" ht="12.75">
      <c r="A121" s="70"/>
      <c r="B121" s="70">
        <f t="shared" si="1"/>
        <v>0</v>
      </c>
      <c r="C121" s="70" t="s">
        <v>97</v>
      </c>
      <c r="D121" s="70" t="str">
        <f>Eingabe!$B$189</f>
        <v>M24/3</v>
      </c>
      <c r="E121" s="70" t="str">
        <f>Eingabe!$B$186</f>
        <v>M24</v>
      </c>
      <c r="F121" s="203">
        <f>IF(Eingabe!$C$189=0,"",Eingabe!$C$189)</f>
      </c>
      <c r="G121" s="70" t="s">
        <v>102</v>
      </c>
      <c r="H121" s="70"/>
    </row>
    <row r="122" spans="1:8" ht="12.75">
      <c r="A122" s="70"/>
      <c r="B122" s="70">
        <f t="shared" si="1"/>
        <v>0</v>
      </c>
      <c r="C122" s="70" t="s">
        <v>97</v>
      </c>
      <c r="D122" s="70" t="str">
        <f>Eingabe!$B$190</f>
        <v>M24/4</v>
      </c>
      <c r="E122" s="70" t="str">
        <f>Eingabe!$B$186</f>
        <v>M24</v>
      </c>
      <c r="F122" s="203">
        <f>IF(Eingabe!$C$190=0,"",Eingabe!$C$190)</f>
      </c>
      <c r="G122" s="70" t="s">
        <v>102</v>
      </c>
      <c r="H122" s="70"/>
    </row>
    <row r="123" spans="1:8" ht="12.75">
      <c r="A123" s="70"/>
      <c r="B123" s="70">
        <f t="shared" si="1"/>
        <v>0</v>
      </c>
      <c r="C123" s="70" t="s">
        <v>97</v>
      </c>
      <c r="D123" s="70" t="str">
        <f>Eingabe!$B$191</f>
        <v>M24/5</v>
      </c>
      <c r="E123" s="70" t="str">
        <f>Eingabe!$B$186</f>
        <v>M24</v>
      </c>
      <c r="F123" s="203">
        <f>IF(Eingabe!$C$191=0,"",Eingabe!$C$191)</f>
      </c>
      <c r="G123" s="70" t="s">
        <v>102</v>
      </c>
      <c r="H123" s="70"/>
    </row>
    <row r="124" spans="1:8" ht="12.75">
      <c r="A124" s="70"/>
      <c r="B124" s="70">
        <f t="shared" si="1"/>
        <v>0</v>
      </c>
      <c r="C124" s="70" t="s">
        <v>97</v>
      </c>
      <c r="D124" s="70" t="str">
        <f>Eingabe!$B$195</f>
        <v>M25/1</v>
      </c>
      <c r="E124" s="70" t="str">
        <f>Eingabe!$B$194</f>
        <v>M25</v>
      </c>
      <c r="F124" s="203">
        <f>IF(Eingabe!$C$195=0,"",Eingabe!$C$195)</f>
      </c>
      <c r="G124" s="70" t="s">
        <v>102</v>
      </c>
      <c r="H124" s="70"/>
    </row>
    <row r="125" spans="1:8" ht="12.75">
      <c r="A125" s="70"/>
      <c r="B125" s="70">
        <f t="shared" si="1"/>
        <v>0</v>
      </c>
      <c r="C125" s="70" t="s">
        <v>97</v>
      </c>
      <c r="D125" s="70" t="str">
        <f>Eingabe!$B$196</f>
        <v>M25/2</v>
      </c>
      <c r="E125" s="70" t="str">
        <f>Eingabe!$B$194</f>
        <v>M25</v>
      </c>
      <c r="F125" s="203">
        <f>IF(Eingabe!$C$196=0,"",Eingabe!$C$196)</f>
      </c>
      <c r="G125" s="70" t="s">
        <v>102</v>
      </c>
      <c r="H125" s="70"/>
    </row>
    <row r="126" spans="1:8" ht="12.75">
      <c r="A126" s="70"/>
      <c r="B126" s="70">
        <f t="shared" si="1"/>
        <v>0</v>
      </c>
      <c r="C126" s="70" t="s">
        <v>97</v>
      </c>
      <c r="D126" s="70" t="str">
        <f>Eingabe!$B$197</f>
        <v>M25/3</v>
      </c>
      <c r="E126" s="70" t="str">
        <f>Eingabe!$B$194</f>
        <v>M25</v>
      </c>
      <c r="F126" s="203">
        <f>IF(Eingabe!$C$197=0,"",Eingabe!$C$197)</f>
      </c>
      <c r="G126" s="70" t="s">
        <v>102</v>
      </c>
      <c r="H126" s="70"/>
    </row>
    <row r="127" spans="1:8" ht="12.75">
      <c r="A127" s="70"/>
      <c r="B127" s="70">
        <f t="shared" si="1"/>
        <v>0</v>
      </c>
      <c r="C127" s="70" t="s">
        <v>97</v>
      </c>
      <c r="D127" s="70" t="str">
        <f>Eingabe!$B$198</f>
        <v>M25/4</v>
      </c>
      <c r="E127" s="70" t="str">
        <f>Eingabe!$B$194</f>
        <v>M25</v>
      </c>
      <c r="F127" s="203">
        <f>IF(Eingabe!$C$198=0,"",Eingabe!$C$198)</f>
      </c>
      <c r="G127" s="70" t="s">
        <v>102</v>
      </c>
      <c r="H127" s="70"/>
    </row>
    <row r="128" spans="1:8" ht="12.75">
      <c r="A128" s="70"/>
      <c r="B128" s="70">
        <f t="shared" si="1"/>
        <v>0</v>
      </c>
      <c r="C128" s="70" t="s">
        <v>97</v>
      </c>
      <c r="D128" s="70" t="str">
        <f>Eingabe!$B$199</f>
        <v>M25/5</v>
      </c>
      <c r="E128" s="70" t="str">
        <f>Eingabe!$B$194</f>
        <v>M25</v>
      </c>
      <c r="F128" s="203">
        <f>IF(Eingabe!$C$199=0,"",Eingabe!$C$199)</f>
      </c>
      <c r="G128" s="70" t="s">
        <v>102</v>
      </c>
      <c r="H128" s="70"/>
    </row>
    <row r="129" spans="1:8" ht="12.75">
      <c r="A129" s="70"/>
      <c r="B129" s="70">
        <f t="shared" si="1"/>
        <v>0</v>
      </c>
      <c r="C129" s="70" t="s">
        <v>97</v>
      </c>
      <c r="D129" s="70" t="str">
        <f>Eingabe!$B$203</f>
        <v>M26/1</v>
      </c>
      <c r="E129" s="70" t="str">
        <f>Eingabe!$B$202</f>
        <v>M26</v>
      </c>
      <c r="F129" s="203">
        <f>IF(Eingabe!$C$203=0,"",Eingabe!$C$203)</f>
      </c>
      <c r="G129" s="70" t="s">
        <v>102</v>
      </c>
      <c r="H129" s="70"/>
    </row>
    <row r="130" spans="1:8" ht="12.75">
      <c r="A130" s="70"/>
      <c r="B130" s="70">
        <f t="shared" si="1"/>
        <v>0</v>
      </c>
      <c r="C130" s="70" t="s">
        <v>97</v>
      </c>
      <c r="D130" s="70" t="str">
        <f>Eingabe!$B$204</f>
        <v>M26/2</v>
      </c>
      <c r="E130" s="70" t="str">
        <f>Eingabe!$B$202</f>
        <v>M26</v>
      </c>
      <c r="F130" s="203">
        <f>IF(Eingabe!$C$204=0,"",Eingabe!$C$204)</f>
      </c>
      <c r="G130" s="70" t="s">
        <v>102</v>
      </c>
      <c r="H130" s="70"/>
    </row>
    <row r="131" spans="1:8" ht="12.75">
      <c r="A131" s="70"/>
      <c r="B131" s="70">
        <f t="shared" si="1"/>
        <v>0</v>
      </c>
      <c r="C131" s="70" t="s">
        <v>97</v>
      </c>
      <c r="D131" s="70" t="str">
        <f>Eingabe!$B$205</f>
        <v>M26/3</v>
      </c>
      <c r="E131" s="70" t="str">
        <f>Eingabe!$B$202</f>
        <v>M26</v>
      </c>
      <c r="F131" s="203">
        <f>IF(Eingabe!$C$205=0,"",Eingabe!$C$205)</f>
      </c>
      <c r="G131" s="70" t="s">
        <v>102</v>
      </c>
      <c r="H131" s="70"/>
    </row>
    <row r="132" spans="1:8" ht="12.75">
      <c r="A132" s="70"/>
      <c r="B132" s="70">
        <f t="shared" si="1"/>
        <v>0</v>
      </c>
      <c r="C132" s="70" t="s">
        <v>97</v>
      </c>
      <c r="D132" s="70" t="str">
        <f>Eingabe!$B$206</f>
        <v>M26/4</v>
      </c>
      <c r="E132" s="70" t="str">
        <f>Eingabe!$B$202</f>
        <v>M26</v>
      </c>
      <c r="F132" s="203">
        <f>IF(Eingabe!$C$206=0,"",Eingabe!$C$206)</f>
      </c>
      <c r="G132" s="70" t="s">
        <v>102</v>
      </c>
      <c r="H132" s="70"/>
    </row>
    <row r="133" spans="1:8" ht="12.75">
      <c r="A133" s="70"/>
      <c r="B133" s="70">
        <f aca="true" t="shared" si="2" ref="B133:B153">IF(F133="",0,RANK(F133,$F$4:$F$153,1))</f>
        <v>0</v>
      </c>
      <c r="C133" s="70" t="s">
        <v>97</v>
      </c>
      <c r="D133" s="70" t="str">
        <f>Eingabe!$B$207</f>
        <v>M26/5</v>
      </c>
      <c r="E133" s="70" t="str">
        <f>Eingabe!$B$202</f>
        <v>M26</v>
      </c>
      <c r="F133" s="203">
        <f>IF(Eingabe!$C$207=0,"",Eingabe!$C$207)</f>
      </c>
      <c r="G133" s="70" t="s">
        <v>102</v>
      </c>
      <c r="H133" s="70"/>
    </row>
    <row r="134" spans="1:8" ht="12.75">
      <c r="A134" s="70"/>
      <c r="B134" s="70">
        <f t="shared" si="2"/>
        <v>0</v>
      </c>
      <c r="C134" s="70" t="s">
        <v>97</v>
      </c>
      <c r="D134" s="70" t="str">
        <f>Eingabe!$B$211</f>
        <v>M27/1</v>
      </c>
      <c r="E134" s="70" t="str">
        <f>Eingabe!$B$210</f>
        <v>M27</v>
      </c>
      <c r="F134" s="203">
        <f>IF(Eingabe!$C$211=0,"",Eingabe!$C$211)</f>
      </c>
      <c r="G134" s="70" t="s">
        <v>102</v>
      </c>
      <c r="H134" s="70"/>
    </row>
    <row r="135" spans="1:8" ht="12.75">
      <c r="A135" s="70"/>
      <c r="B135" s="70">
        <f t="shared" si="2"/>
        <v>0</v>
      </c>
      <c r="C135" s="70" t="s">
        <v>97</v>
      </c>
      <c r="D135" s="70" t="str">
        <f>Eingabe!$B$212</f>
        <v>M27/2</v>
      </c>
      <c r="E135" s="70" t="str">
        <f>Eingabe!$B$210</f>
        <v>M27</v>
      </c>
      <c r="F135" s="203">
        <f>IF(Eingabe!$C$212=0,"",Eingabe!$C$212)</f>
      </c>
      <c r="G135" s="70" t="s">
        <v>102</v>
      </c>
      <c r="H135" s="70"/>
    </row>
    <row r="136" spans="1:8" ht="12.75">
      <c r="A136" s="70"/>
      <c r="B136" s="70">
        <f t="shared" si="2"/>
        <v>0</v>
      </c>
      <c r="C136" s="70" t="s">
        <v>97</v>
      </c>
      <c r="D136" s="70" t="str">
        <f>Eingabe!$B$213</f>
        <v>M27/3</v>
      </c>
      <c r="E136" s="70" t="str">
        <f>Eingabe!$B$210</f>
        <v>M27</v>
      </c>
      <c r="F136" s="203">
        <f>IF(Eingabe!$C$213=0,"",Eingabe!$C$213)</f>
      </c>
      <c r="G136" s="70" t="s">
        <v>102</v>
      </c>
      <c r="H136" s="70"/>
    </row>
    <row r="137" spans="1:8" ht="12.75">
      <c r="A137" s="70"/>
      <c r="B137" s="70">
        <f t="shared" si="2"/>
        <v>0</v>
      </c>
      <c r="C137" s="70" t="s">
        <v>97</v>
      </c>
      <c r="D137" s="70" t="str">
        <f>Eingabe!$B$214</f>
        <v>M27/4</v>
      </c>
      <c r="E137" s="70" t="str">
        <f>Eingabe!$B$210</f>
        <v>M27</v>
      </c>
      <c r="F137" s="203">
        <f>IF(Eingabe!$C$214=0,"",Eingabe!$C$214)</f>
      </c>
      <c r="G137" s="70" t="s">
        <v>102</v>
      </c>
      <c r="H137" s="70"/>
    </row>
    <row r="138" spans="1:8" ht="12.75">
      <c r="A138" s="70"/>
      <c r="B138" s="70">
        <f t="shared" si="2"/>
        <v>0</v>
      </c>
      <c r="C138" s="70" t="s">
        <v>97</v>
      </c>
      <c r="D138" s="70" t="str">
        <f>Eingabe!$B$215</f>
        <v>M27/5</v>
      </c>
      <c r="E138" s="70" t="str">
        <f>Eingabe!$B$210</f>
        <v>M27</v>
      </c>
      <c r="F138" s="203">
        <f>IF(Eingabe!$C$215=0,"",Eingabe!$C$215)</f>
      </c>
      <c r="G138" s="70" t="s">
        <v>102</v>
      </c>
      <c r="H138" s="70"/>
    </row>
    <row r="139" spans="1:8" ht="12.75">
      <c r="A139" s="70"/>
      <c r="B139" s="70">
        <f t="shared" si="2"/>
        <v>0</v>
      </c>
      <c r="C139" s="70" t="s">
        <v>97</v>
      </c>
      <c r="D139" s="70" t="str">
        <f>Eingabe!$B$219</f>
        <v>M28/1</v>
      </c>
      <c r="E139" s="70" t="str">
        <f>Eingabe!$B$218</f>
        <v>M28</v>
      </c>
      <c r="F139" s="203">
        <f>IF(Eingabe!$C$219=0,"",Eingabe!$C$219)</f>
      </c>
      <c r="G139" s="70" t="s">
        <v>102</v>
      </c>
      <c r="H139" s="70"/>
    </row>
    <row r="140" spans="1:8" ht="12.75">
      <c r="A140" s="70"/>
      <c r="B140" s="70">
        <f t="shared" si="2"/>
        <v>0</v>
      </c>
      <c r="C140" s="70" t="s">
        <v>97</v>
      </c>
      <c r="D140" s="70" t="str">
        <f>Eingabe!$B$220</f>
        <v>M28/2</v>
      </c>
      <c r="E140" s="70" t="str">
        <f>Eingabe!$B$218</f>
        <v>M28</v>
      </c>
      <c r="F140" s="203">
        <f>IF(Eingabe!$C$220=0,"",Eingabe!$C$220)</f>
      </c>
      <c r="G140" s="70" t="s">
        <v>102</v>
      </c>
      <c r="H140" s="70"/>
    </row>
    <row r="141" spans="1:8" ht="12.75">
      <c r="A141" s="70"/>
      <c r="B141" s="70">
        <f t="shared" si="2"/>
        <v>0</v>
      </c>
      <c r="C141" s="70" t="s">
        <v>97</v>
      </c>
      <c r="D141" s="70" t="str">
        <f>Eingabe!$B$221</f>
        <v>M28/3</v>
      </c>
      <c r="E141" s="70" t="str">
        <f>Eingabe!$B$218</f>
        <v>M28</v>
      </c>
      <c r="F141" s="203">
        <f>IF(Eingabe!$C$221=0,"",Eingabe!$C$221)</f>
      </c>
      <c r="G141" s="70" t="s">
        <v>102</v>
      </c>
      <c r="H141" s="70"/>
    </row>
    <row r="142" spans="1:8" ht="12.75">
      <c r="A142" s="70"/>
      <c r="B142" s="70">
        <f t="shared" si="2"/>
        <v>0</v>
      </c>
      <c r="C142" s="70" t="s">
        <v>97</v>
      </c>
      <c r="D142" s="70" t="str">
        <f>Eingabe!$B$222</f>
        <v>M28/4</v>
      </c>
      <c r="E142" s="70" t="str">
        <f>Eingabe!$B$218</f>
        <v>M28</v>
      </c>
      <c r="F142" s="203">
        <f>IF(Eingabe!$C$222=0,"",Eingabe!$C$222)</f>
      </c>
      <c r="G142" s="70" t="s">
        <v>102</v>
      </c>
      <c r="H142" s="70"/>
    </row>
    <row r="143" spans="1:8" ht="12.75">
      <c r="A143" s="70"/>
      <c r="B143" s="70">
        <f t="shared" si="2"/>
        <v>0</v>
      </c>
      <c r="C143" s="70" t="s">
        <v>97</v>
      </c>
      <c r="D143" s="70" t="str">
        <f>Eingabe!$B$223</f>
        <v>M28/5</v>
      </c>
      <c r="E143" s="70" t="str">
        <f>Eingabe!$B$218</f>
        <v>M28</v>
      </c>
      <c r="F143" s="203">
        <f>IF(Eingabe!$C$223=0,"",Eingabe!$C$223)</f>
      </c>
      <c r="G143" s="70" t="s">
        <v>102</v>
      </c>
      <c r="H143" s="70"/>
    </row>
    <row r="144" spans="1:8" ht="12.75">
      <c r="A144" s="70"/>
      <c r="B144" s="70">
        <f t="shared" si="2"/>
        <v>0</v>
      </c>
      <c r="C144" s="70" t="s">
        <v>97</v>
      </c>
      <c r="D144" s="70" t="str">
        <f>Eingabe!$B$227</f>
        <v>M29/1</v>
      </c>
      <c r="E144" s="70" t="str">
        <f>Eingabe!$B$226</f>
        <v>M29</v>
      </c>
      <c r="F144" s="203">
        <f>IF(Eingabe!$C$227=0,"",Eingabe!$C$227)</f>
      </c>
      <c r="G144" s="70" t="s">
        <v>102</v>
      </c>
      <c r="H144" s="70"/>
    </row>
    <row r="145" spans="1:8" ht="12.75">
      <c r="A145" s="70"/>
      <c r="B145" s="70">
        <f t="shared" si="2"/>
        <v>0</v>
      </c>
      <c r="C145" s="70" t="s">
        <v>97</v>
      </c>
      <c r="D145" s="70" t="str">
        <f>Eingabe!$B$228</f>
        <v>M29/2</v>
      </c>
      <c r="E145" s="70" t="str">
        <f>Eingabe!$B$226</f>
        <v>M29</v>
      </c>
      <c r="F145" s="203">
        <f>IF(Eingabe!$C$228=0,"",Eingabe!$C$228)</f>
      </c>
      <c r="G145" s="70" t="s">
        <v>102</v>
      </c>
      <c r="H145" s="70"/>
    </row>
    <row r="146" spans="1:8" ht="12.75">
      <c r="A146" s="70"/>
      <c r="B146" s="70">
        <f t="shared" si="2"/>
        <v>0</v>
      </c>
      <c r="C146" s="70" t="s">
        <v>97</v>
      </c>
      <c r="D146" s="70" t="str">
        <f>Eingabe!$B$229</f>
        <v>M29/3</v>
      </c>
      <c r="E146" s="70" t="str">
        <f>Eingabe!$B$226</f>
        <v>M29</v>
      </c>
      <c r="F146" s="203">
        <f>IF(Eingabe!$C$229=0,"",Eingabe!$C$229)</f>
      </c>
      <c r="G146" s="70" t="s">
        <v>102</v>
      </c>
      <c r="H146" s="70"/>
    </row>
    <row r="147" spans="1:8" ht="12.75">
      <c r="A147" s="70"/>
      <c r="B147" s="70">
        <f t="shared" si="2"/>
        <v>0</v>
      </c>
      <c r="C147" s="70" t="s">
        <v>97</v>
      </c>
      <c r="D147" s="70" t="str">
        <f>Eingabe!$B$230</f>
        <v>M29/4</v>
      </c>
      <c r="E147" s="70" t="str">
        <f>Eingabe!$B$226</f>
        <v>M29</v>
      </c>
      <c r="F147" s="203">
        <f>IF(Eingabe!$C$230=0,"",Eingabe!$C$230)</f>
      </c>
      <c r="G147" s="70" t="s">
        <v>102</v>
      </c>
      <c r="H147" s="70"/>
    </row>
    <row r="148" spans="1:8" ht="12.75">
      <c r="A148" s="70"/>
      <c r="B148" s="70">
        <f t="shared" si="2"/>
        <v>0</v>
      </c>
      <c r="C148" s="70" t="s">
        <v>97</v>
      </c>
      <c r="D148" s="70" t="str">
        <f>Eingabe!$B$231</f>
        <v>M29/5</v>
      </c>
      <c r="E148" s="70" t="str">
        <f>Eingabe!$B$226</f>
        <v>M29</v>
      </c>
      <c r="F148" s="203">
        <f>IF(Eingabe!$C$231=0,"",Eingabe!$C$231)</f>
      </c>
      <c r="G148" s="70" t="s">
        <v>102</v>
      </c>
      <c r="H148" s="70"/>
    </row>
    <row r="149" spans="1:8" ht="12.75">
      <c r="A149" s="70"/>
      <c r="B149" s="70">
        <f t="shared" si="2"/>
        <v>0</v>
      </c>
      <c r="C149" s="70" t="s">
        <v>97</v>
      </c>
      <c r="D149" s="70" t="str">
        <f>Eingabe!$B$235</f>
        <v>M30/1</v>
      </c>
      <c r="E149" s="70" t="str">
        <f>Eingabe!$B$234</f>
        <v>M30</v>
      </c>
      <c r="F149" s="203">
        <f>IF(Eingabe!$C$235=0,"",Eingabe!$C$235)</f>
      </c>
      <c r="G149" s="70" t="s">
        <v>102</v>
      </c>
      <c r="H149" s="70"/>
    </row>
    <row r="150" spans="1:8" ht="12.75">
      <c r="A150" s="70"/>
      <c r="B150" s="70">
        <f t="shared" si="2"/>
        <v>0</v>
      </c>
      <c r="C150" s="70" t="s">
        <v>97</v>
      </c>
      <c r="D150" s="70" t="str">
        <f>Eingabe!$B$236</f>
        <v>M30/2</v>
      </c>
      <c r="E150" s="70" t="str">
        <f>Eingabe!$B$234</f>
        <v>M30</v>
      </c>
      <c r="F150" s="203">
        <f>IF(Eingabe!$C$236=0,"",Eingabe!$C$236)</f>
      </c>
      <c r="G150" s="70" t="s">
        <v>102</v>
      </c>
      <c r="H150" s="70"/>
    </row>
    <row r="151" spans="1:8" ht="12.75">
      <c r="A151" s="70"/>
      <c r="B151" s="70">
        <f t="shared" si="2"/>
        <v>0</v>
      </c>
      <c r="C151" s="70" t="s">
        <v>97</v>
      </c>
      <c r="D151" s="70" t="str">
        <f>Eingabe!$B$237</f>
        <v>M30/3</v>
      </c>
      <c r="E151" s="70" t="str">
        <f>Eingabe!$B$234</f>
        <v>M30</v>
      </c>
      <c r="F151" s="203">
        <f>IF(Eingabe!$C$237=0,"",Eingabe!$C$237)</f>
      </c>
      <c r="G151" s="70" t="s">
        <v>102</v>
      </c>
      <c r="H151" s="70"/>
    </row>
    <row r="152" spans="1:8" ht="12.75">
      <c r="A152" s="70"/>
      <c r="B152" s="70">
        <f t="shared" si="2"/>
        <v>0</v>
      </c>
      <c r="C152" s="70" t="s">
        <v>97</v>
      </c>
      <c r="D152" s="70" t="str">
        <f>Eingabe!$B$238</f>
        <v>M30/4</v>
      </c>
      <c r="E152" s="70" t="str">
        <f>Eingabe!$B$234</f>
        <v>M30</v>
      </c>
      <c r="F152" s="203">
        <f>IF(Eingabe!$C$238=0,"",Eingabe!$C$238)</f>
      </c>
      <c r="G152" s="70" t="s">
        <v>102</v>
      </c>
      <c r="H152" s="70"/>
    </row>
    <row r="153" spans="1:8" ht="12.75">
      <c r="A153" s="70"/>
      <c r="B153" s="70">
        <f t="shared" si="2"/>
        <v>0</v>
      </c>
      <c r="C153" s="70" t="s">
        <v>97</v>
      </c>
      <c r="D153" s="70" t="str">
        <f>Eingabe!$B$239</f>
        <v>M30/5</v>
      </c>
      <c r="E153" s="70" t="str">
        <f>Eingabe!$B$234</f>
        <v>M30</v>
      </c>
      <c r="F153" s="203">
        <f>IF(Eingabe!$C$239=0,"",Eingabe!$C$239)</f>
      </c>
      <c r="G153" s="70" t="s">
        <v>102</v>
      </c>
      <c r="H153" s="70"/>
    </row>
    <row r="154" spans="1:8" ht="12.75">
      <c r="A154" s="70"/>
      <c r="H154" s="70"/>
    </row>
    <row r="155" spans="1:8" ht="12.75">
      <c r="A155" s="70"/>
      <c r="H155" s="70"/>
    </row>
    <row r="156" spans="1:8" ht="12.75">
      <c r="A156" s="70"/>
      <c r="H156" s="70"/>
    </row>
    <row r="157" spans="1:8" ht="12.75">
      <c r="A157" s="70"/>
      <c r="H157" s="70"/>
    </row>
    <row r="158" spans="1:8" ht="12.75">
      <c r="A158" s="70"/>
      <c r="H158" s="70"/>
    </row>
    <row r="159" spans="1:8" ht="12.75">
      <c r="A159" s="70"/>
      <c r="H159" s="70"/>
    </row>
    <row r="160" spans="1:8" ht="12.75">
      <c r="A160" s="70"/>
      <c r="H160" s="70"/>
    </row>
    <row r="161" spans="1:8" ht="12.75">
      <c r="A161" s="70"/>
      <c r="H161" s="70"/>
    </row>
    <row r="162" spans="1:8" ht="12.75">
      <c r="A162" s="70"/>
      <c r="H162" s="70"/>
    </row>
    <row r="163" spans="1:8" ht="12.75">
      <c r="A163" s="70"/>
      <c r="H163" s="70"/>
    </row>
    <row r="164" spans="1:8" ht="12.75">
      <c r="A164" s="202"/>
      <c r="H164" s="202"/>
    </row>
    <row r="165" spans="1:8" ht="12.75">
      <c r="A165" s="202"/>
      <c r="H165" s="202"/>
    </row>
    <row r="166" spans="1:8" ht="12.75">
      <c r="A166" s="202"/>
      <c r="H166" s="202"/>
    </row>
    <row r="167" spans="1:8" ht="12.75">
      <c r="A167" s="202"/>
      <c r="H167" s="202"/>
    </row>
    <row r="168" spans="1:8" ht="12.75">
      <c r="A168" s="202"/>
      <c r="H168" s="202"/>
    </row>
    <row r="169" spans="1:8" ht="12.75">
      <c r="A169" s="202"/>
      <c r="H169" s="202"/>
    </row>
    <row r="170" spans="1:8" ht="12.75">
      <c r="A170" s="202"/>
      <c r="H170" s="202"/>
    </row>
    <row r="171" spans="1:8" ht="12.75">
      <c r="A171" s="202"/>
      <c r="H171" s="202"/>
    </row>
    <row r="172" spans="1:8" ht="12.75">
      <c r="A172" s="202"/>
      <c r="H172" s="202"/>
    </row>
    <row r="173" spans="1:8" ht="12.75">
      <c r="A173" s="202"/>
      <c r="H173" s="202"/>
    </row>
    <row r="174" spans="1:8" ht="12.75">
      <c r="A174" s="202"/>
      <c r="H174" s="202"/>
    </row>
    <row r="175" spans="1:8" ht="12.75">
      <c r="A175" s="202"/>
      <c r="H175" s="202"/>
    </row>
    <row r="176" spans="1:8" ht="12.75">
      <c r="A176" s="202"/>
      <c r="H176" s="202"/>
    </row>
    <row r="177" spans="1:8" ht="12.75">
      <c r="A177" s="202"/>
      <c r="H177" s="202"/>
    </row>
    <row r="178" spans="1:8" ht="12.75">
      <c r="A178" s="202"/>
      <c r="H178" s="202"/>
    </row>
    <row r="179" spans="1:8" ht="12.75">
      <c r="A179" s="202"/>
      <c r="H179" s="202"/>
    </row>
    <row r="180" spans="1:8" ht="12.75">
      <c r="A180" s="202"/>
      <c r="H180" s="202"/>
    </row>
    <row r="181" spans="1:8" ht="12.75">
      <c r="A181" s="202"/>
      <c r="H181" s="202"/>
    </row>
    <row r="182" spans="1:8" ht="12.75">
      <c r="A182" s="202"/>
      <c r="H182" s="202"/>
    </row>
    <row r="183" spans="1:8" ht="12.75">
      <c r="A183" s="202"/>
      <c r="H183" s="202"/>
    </row>
    <row r="184" spans="1:8" ht="12.75">
      <c r="A184" s="202"/>
      <c r="H184" s="202"/>
    </row>
    <row r="185" spans="1:8" ht="12.75">
      <c r="A185" s="202"/>
      <c r="H185" s="202"/>
    </row>
    <row r="186" spans="1:8" ht="12.75">
      <c r="A186" s="202"/>
      <c r="H186" s="202"/>
    </row>
    <row r="187" spans="1:8" ht="12.75">
      <c r="A187" s="202"/>
      <c r="H187" s="202"/>
    </row>
    <row r="188" spans="1:8" ht="12.75">
      <c r="A188" s="202"/>
      <c r="H188" s="202"/>
    </row>
    <row r="189" spans="1:8" ht="12.75">
      <c r="A189" s="202"/>
      <c r="H189" s="202"/>
    </row>
    <row r="190" spans="1:8" ht="12.75">
      <c r="A190" s="202"/>
      <c r="H190" s="202"/>
    </row>
    <row r="191" spans="1:8" ht="12.75">
      <c r="A191" s="202"/>
      <c r="H191" s="202"/>
    </row>
    <row r="192" spans="1:8" ht="12.75">
      <c r="A192" s="202"/>
      <c r="H192" s="202"/>
    </row>
    <row r="193" spans="1:8" ht="12.75">
      <c r="A193" s="202"/>
      <c r="H193" s="202"/>
    </row>
    <row r="194" spans="1:8" ht="12.75">
      <c r="A194" s="202"/>
      <c r="H194" s="202"/>
    </row>
    <row r="195" spans="1:8" ht="12.75">
      <c r="A195" s="202"/>
      <c r="H195" s="202"/>
    </row>
    <row r="196" spans="1:8" ht="12.75">
      <c r="A196" s="202"/>
      <c r="H196" s="202"/>
    </row>
    <row r="197" spans="1:8" ht="12.75">
      <c r="A197" s="202"/>
      <c r="H197" s="202"/>
    </row>
    <row r="198" spans="1:8" ht="12.75">
      <c r="A198" s="202"/>
      <c r="H198" s="202"/>
    </row>
    <row r="199" spans="1:8" ht="12.75">
      <c r="A199" s="202"/>
      <c r="H199" s="202"/>
    </row>
    <row r="200" spans="1:8" ht="12.75">
      <c r="A200" s="202"/>
      <c r="H200" s="202"/>
    </row>
    <row r="201" spans="1:8" ht="12.75">
      <c r="A201" s="202"/>
      <c r="H201" s="202"/>
    </row>
    <row r="202" spans="1:8" ht="12.75">
      <c r="A202" s="202"/>
      <c r="H202" s="202"/>
    </row>
    <row r="203" spans="1:8" ht="12.75">
      <c r="A203" s="202"/>
      <c r="H203" s="202"/>
    </row>
    <row r="204" spans="1:8" ht="12.75">
      <c r="A204" s="202"/>
      <c r="H204" s="202"/>
    </row>
    <row r="205" spans="1:8" ht="12.75">
      <c r="A205" s="202"/>
      <c r="H205" s="202"/>
    </row>
    <row r="206" spans="1:8" ht="12.75">
      <c r="A206" s="202"/>
      <c r="H206" s="202"/>
    </row>
    <row r="207" spans="1:8" ht="12.75">
      <c r="A207" s="202"/>
      <c r="H207" s="202"/>
    </row>
    <row r="208" spans="1:8" ht="12.75">
      <c r="A208" s="202"/>
      <c r="H208" s="202"/>
    </row>
    <row r="209" spans="1:8" ht="12.75">
      <c r="A209" s="202"/>
      <c r="H209" s="202"/>
    </row>
    <row r="210" spans="1:8" ht="12.75">
      <c r="A210" s="202"/>
      <c r="H210" s="202"/>
    </row>
    <row r="211" spans="1:8" ht="12.75">
      <c r="A211" s="202"/>
      <c r="H211" s="202"/>
    </row>
    <row r="212" spans="1:8" ht="12.75">
      <c r="A212" s="202"/>
      <c r="H212" s="202"/>
    </row>
    <row r="213" spans="1:8" ht="12.75">
      <c r="A213" s="202"/>
      <c r="H213" s="202"/>
    </row>
    <row r="214" spans="1:8" ht="12.75">
      <c r="A214" s="202"/>
      <c r="H214" s="202"/>
    </row>
    <row r="215" spans="1:8" ht="12.75">
      <c r="A215" s="202"/>
      <c r="H215" s="202"/>
    </row>
    <row r="216" spans="1:8" ht="12.75">
      <c r="A216" s="202"/>
      <c r="H216" s="202"/>
    </row>
    <row r="217" spans="1:8" ht="12.75">
      <c r="A217" s="202"/>
      <c r="H217" s="202"/>
    </row>
    <row r="218" spans="1:8" ht="12.75">
      <c r="A218" s="202"/>
      <c r="H218" s="202"/>
    </row>
    <row r="219" spans="1:8" ht="12.75">
      <c r="A219" s="202"/>
      <c r="H219" s="202"/>
    </row>
    <row r="220" spans="1:8" ht="12.75">
      <c r="A220" s="202"/>
      <c r="H220" s="202"/>
    </row>
    <row r="221" spans="1:8" ht="12.75">
      <c r="A221" s="202"/>
      <c r="H221" s="202"/>
    </row>
    <row r="222" spans="1:8" ht="12.75">
      <c r="A222" s="202"/>
      <c r="H222" s="202"/>
    </row>
    <row r="223" spans="1:8" ht="12.75">
      <c r="A223" s="202"/>
      <c r="H223" s="202"/>
    </row>
    <row r="224" spans="1:8" ht="12.75">
      <c r="A224" s="202"/>
      <c r="H224" s="202"/>
    </row>
    <row r="225" spans="1:8" ht="12.75">
      <c r="A225" s="202"/>
      <c r="H225" s="202"/>
    </row>
    <row r="226" spans="1:8" ht="12.75">
      <c r="A226" s="202"/>
      <c r="H226" s="202"/>
    </row>
    <row r="227" spans="1:8" ht="12.75">
      <c r="A227" s="202"/>
      <c r="H227" s="202"/>
    </row>
    <row r="228" spans="1:8" ht="12.75">
      <c r="A228" s="202"/>
      <c r="H228" s="202"/>
    </row>
    <row r="229" spans="1:8" ht="12.75">
      <c r="A229" s="202"/>
      <c r="H229" s="202"/>
    </row>
    <row r="230" spans="1:8" ht="12.75">
      <c r="A230" s="202"/>
      <c r="H230" s="202"/>
    </row>
    <row r="231" spans="1:8" ht="12.75">
      <c r="A231" s="202"/>
      <c r="H231" s="202"/>
    </row>
    <row r="232" spans="1:8" ht="12.75">
      <c r="A232" s="202"/>
      <c r="H232" s="202"/>
    </row>
    <row r="233" spans="1:8" ht="12.75">
      <c r="A233" s="202"/>
      <c r="H233" s="202"/>
    </row>
  </sheetData>
  <sheetProtection/>
  <printOptions/>
  <pageMargins left="0.7874015748031497" right="0.7874015748031497" top="0.3937007874015748" bottom="0.5905511811023623" header="0.5118110236220472" footer="0.5118110236220472"/>
  <pageSetup horizontalDpi="360" verticalDpi="36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K247"/>
  <sheetViews>
    <sheetView showGridLines="0" zoomScalePageLayoutView="0" workbookViewId="0" topLeftCell="A1">
      <selection activeCell="J2" sqref="J2"/>
    </sheetView>
  </sheetViews>
  <sheetFormatPr defaultColWidth="11.421875" defaultRowHeight="12.75"/>
  <cols>
    <col min="1" max="1" width="8.28125" style="0" customWidth="1"/>
    <col min="2" max="2" width="4.28125" style="70" customWidth="1"/>
    <col min="3" max="3" width="2.7109375" style="70" customWidth="1"/>
    <col min="4" max="4" width="24.28125" style="70" customWidth="1"/>
    <col min="5" max="5" width="20.57421875" style="70" customWidth="1"/>
    <col min="6" max="6" width="2.7109375" style="85" customWidth="1"/>
    <col min="7" max="7" width="0.85546875" style="83" customWidth="1"/>
    <col min="8" max="8" width="4.57421875" style="87" customWidth="1"/>
    <col min="9" max="9" width="3.7109375" style="70" customWidth="1"/>
    <col min="10" max="10" width="12.57421875" style="0" customWidth="1"/>
    <col min="11" max="11" width="16.28125" style="86" customWidth="1"/>
  </cols>
  <sheetData>
    <row r="1" spans="1:11" s="68" customFormat="1" ht="15.75">
      <c r="A1" s="158" t="str">
        <f>Vorgaben!A1</f>
        <v>Leichtathletik Bezirksmeisterschaft</v>
      </c>
      <c r="B1" s="157"/>
      <c r="C1" s="72"/>
      <c r="D1" s="72"/>
      <c r="E1" s="159" t="str">
        <f>Vorgaben!A3</f>
        <v>NMS Timelkam</v>
      </c>
      <c r="F1" s="165"/>
      <c r="G1" s="84"/>
      <c r="H1" s="88"/>
      <c r="I1" s="72"/>
      <c r="J1" s="160" t="str">
        <f>Vorgaben!A4</f>
        <v>Schüler C</v>
      </c>
      <c r="K1" s="166"/>
    </row>
    <row r="2" spans="1:11" s="68" customFormat="1" ht="15.75">
      <c r="A2" s="82" t="s">
        <v>103</v>
      </c>
      <c r="B2" s="157"/>
      <c r="C2" s="72"/>
      <c r="D2" s="157"/>
      <c r="E2" s="157"/>
      <c r="F2" s="165"/>
      <c r="G2" s="84"/>
      <c r="H2" s="88"/>
      <c r="I2" s="72"/>
      <c r="J2" s="244">
        <f>Vorgaben!A2</f>
        <v>41808</v>
      </c>
      <c r="K2" s="166"/>
    </row>
    <row r="3" spans="2:11" s="161" customFormat="1" ht="12.75" customHeight="1">
      <c r="B3" s="162" t="s">
        <v>94</v>
      </c>
      <c r="C3" s="162"/>
      <c r="D3" s="163" t="s">
        <v>99</v>
      </c>
      <c r="E3" s="163" t="s">
        <v>100</v>
      </c>
      <c r="F3" s="167"/>
      <c r="G3" s="163" t="s">
        <v>2</v>
      </c>
      <c r="H3" s="168"/>
      <c r="I3" s="162"/>
      <c r="K3" s="169"/>
    </row>
    <row r="4" spans="1:11" s="161" customFormat="1" ht="12.75">
      <c r="A4" s="70"/>
      <c r="B4" s="70">
        <f aca="true" t="shared" si="0" ref="B4:B67">IF(F4=0,"",RANK(K4,$K$4:$K$153,1))</f>
      </c>
      <c r="C4" s="70" t="s">
        <v>97</v>
      </c>
      <c r="D4" s="70" t="str">
        <f>Eingabe!$B$3</f>
        <v>Meyer Leon</v>
      </c>
      <c r="E4" s="70" t="str">
        <f>Eingabe!$B$2</f>
        <v>NSMS Vöcklabruck</v>
      </c>
      <c r="F4" s="85">
        <f>Eingabe!$G$3</f>
        <v>0</v>
      </c>
      <c r="G4" s="204" t="s">
        <v>9</v>
      </c>
      <c r="H4" s="205">
        <f>Eingabe!$I$3</f>
        <v>0</v>
      </c>
      <c r="I4" s="70" t="s">
        <v>104</v>
      </c>
      <c r="J4" s="70"/>
      <c r="K4" s="101">
        <f>IF(F4=0,"",F4*60+H4)</f>
      </c>
    </row>
    <row r="5" spans="1:11" s="161" customFormat="1" ht="12.75">
      <c r="A5" s="70"/>
      <c r="B5" s="70">
        <f t="shared" si="0"/>
      </c>
      <c r="C5" s="70" t="s">
        <v>97</v>
      </c>
      <c r="D5" s="70" t="str">
        <f>Eingabe!$B$4</f>
        <v>Proll Marvin</v>
      </c>
      <c r="E5" s="70" t="str">
        <f>Eingabe!$B$2</f>
        <v>NSMS Vöcklabruck</v>
      </c>
      <c r="F5" s="85">
        <f>Eingabe!$G$4</f>
        <v>0</v>
      </c>
      <c r="G5" s="204" t="s">
        <v>9</v>
      </c>
      <c r="H5" s="205">
        <f>Eingabe!$I$4</f>
        <v>0</v>
      </c>
      <c r="I5" s="70" t="s">
        <v>104</v>
      </c>
      <c r="J5" s="70"/>
      <c r="K5" s="101">
        <f>IF(F5=0,"",F5*60+H5)</f>
      </c>
    </row>
    <row r="6" spans="1:11" s="161" customFormat="1" ht="12.75">
      <c r="A6" s="70"/>
      <c r="B6" s="70">
        <f t="shared" si="0"/>
      </c>
      <c r="C6" s="70" t="s">
        <v>97</v>
      </c>
      <c r="D6" s="70" t="str">
        <f>Eingabe!$B$5</f>
        <v>Ragger Lenny</v>
      </c>
      <c r="E6" s="70" t="str">
        <f>Eingabe!$B$2</f>
        <v>NSMS Vöcklabruck</v>
      </c>
      <c r="F6" s="85">
        <f>Eingabe!$G$5</f>
        <v>0</v>
      </c>
      <c r="G6" s="204" t="s">
        <v>9</v>
      </c>
      <c r="H6" s="205">
        <f>Eingabe!$I$5</f>
        <v>0</v>
      </c>
      <c r="I6" s="70" t="s">
        <v>104</v>
      </c>
      <c r="J6" s="70"/>
      <c r="K6" s="101">
        <f>IF(F6=0,"",F6*60+H6)</f>
      </c>
    </row>
    <row r="7" spans="1:11" s="161" customFormat="1" ht="12.75">
      <c r="A7" s="70"/>
      <c r="B7" s="70">
        <f t="shared" si="0"/>
      </c>
      <c r="C7" s="70" t="s">
        <v>97</v>
      </c>
      <c r="D7" s="70" t="str">
        <f>Eingabe!$B$6</f>
        <v>Ecker Jan</v>
      </c>
      <c r="E7" s="70" t="str">
        <f>Eingabe!$B$2</f>
        <v>NSMS Vöcklabruck</v>
      </c>
      <c r="F7" s="85">
        <f>Eingabe!$G$6</f>
        <v>0</v>
      </c>
      <c r="G7" s="204" t="s">
        <v>9</v>
      </c>
      <c r="H7" s="205">
        <f>Eingabe!$I$6</f>
        <v>0</v>
      </c>
      <c r="I7" s="70" t="s">
        <v>104</v>
      </c>
      <c r="J7" s="70"/>
      <c r="K7" s="101">
        <f aca="true" t="shared" si="1" ref="K7:K23">IF(F7=0,"",F7*60+H7)</f>
      </c>
    </row>
    <row r="8" spans="1:11" s="161" customFormat="1" ht="12.75">
      <c r="A8" s="70"/>
      <c r="B8" s="70">
        <f t="shared" si="0"/>
      </c>
      <c r="C8" s="70" t="s">
        <v>97</v>
      </c>
      <c r="D8" s="70" t="str">
        <f>Eingabe!$B$7</f>
        <v>Özdemir Asrin</v>
      </c>
      <c r="E8" s="70" t="str">
        <f>Eingabe!$B$2</f>
        <v>NSMS Vöcklabruck</v>
      </c>
      <c r="F8" s="85">
        <f>Eingabe!$G$7</f>
        <v>0</v>
      </c>
      <c r="G8" s="204" t="s">
        <v>9</v>
      </c>
      <c r="H8" s="205">
        <f>Eingabe!$I$7</f>
        <v>0</v>
      </c>
      <c r="I8" s="70" t="s">
        <v>104</v>
      </c>
      <c r="J8" s="70"/>
      <c r="K8" s="101">
        <f t="shared" si="1"/>
      </c>
    </row>
    <row r="9" spans="1:11" s="161" customFormat="1" ht="12.75">
      <c r="A9" s="70"/>
      <c r="B9" s="70">
        <f t="shared" si="0"/>
      </c>
      <c r="C9" s="70" t="s">
        <v>97</v>
      </c>
      <c r="D9" s="70" t="str">
        <f>Eingabe!$B$11</f>
        <v>Posch Sebastian</v>
      </c>
      <c r="E9" s="70" t="str">
        <f>Eingabe!$B$10</f>
        <v>SMS Mondsee</v>
      </c>
      <c r="F9" s="85">
        <f>Eingabe!$G$11</f>
        <v>0</v>
      </c>
      <c r="G9" s="204" t="s">
        <v>9</v>
      </c>
      <c r="H9" s="205">
        <f>Eingabe!$I$11</f>
        <v>0</v>
      </c>
      <c r="I9" s="70" t="s">
        <v>104</v>
      </c>
      <c r="J9" s="70"/>
      <c r="K9" s="101">
        <f t="shared" si="1"/>
      </c>
    </row>
    <row r="10" spans="1:11" s="161" customFormat="1" ht="12.75">
      <c r="A10" s="70"/>
      <c r="B10" s="70">
        <f t="shared" si="0"/>
      </c>
      <c r="C10" s="70" t="s">
        <v>97</v>
      </c>
      <c r="D10" s="70" t="str">
        <f>Eingabe!$B$12</f>
        <v>König Christoph</v>
      </c>
      <c r="E10" s="70" t="str">
        <f>Eingabe!$B$10</f>
        <v>SMS Mondsee</v>
      </c>
      <c r="F10" s="85">
        <f>Eingabe!$G$12</f>
        <v>0</v>
      </c>
      <c r="G10" s="204" t="s">
        <v>9</v>
      </c>
      <c r="H10" s="205">
        <f>Eingabe!$I$12</f>
        <v>0</v>
      </c>
      <c r="I10" s="70" t="s">
        <v>104</v>
      </c>
      <c r="J10" s="70"/>
      <c r="K10" s="101">
        <f t="shared" si="1"/>
      </c>
    </row>
    <row r="11" spans="1:11" s="161" customFormat="1" ht="12.75">
      <c r="A11" s="70"/>
      <c r="B11" s="70">
        <f t="shared" si="0"/>
      </c>
      <c r="C11" s="70" t="s">
        <v>97</v>
      </c>
      <c r="D11" s="70" t="str">
        <f>Eingabe!$B$13</f>
        <v>Wienerroither Philip</v>
      </c>
      <c r="E11" s="70" t="str">
        <f>Eingabe!$B$10</f>
        <v>SMS Mondsee</v>
      </c>
      <c r="F11" s="85">
        <f>Eingabe!$G$13</f>
        <v>0</v>
      </c>
      <c r="G11" s="204" t="s">
        <v>9</v>
      </c>
      <c r="H11" s="205">
        <f>Eingabe!$I$13</f>
        <v>0</v>
      </c>
      <c r="I11" s="70" t="s">
        <v>104</v>
      </c>
      <c r="J11" s="70"/>
      <c r="K11" s="101">
        <f>IF(F11=0,"",F11*60+H11)</f>
      </c>
    </row>
    <row r="12" spans="1:11" s="161" customFormat="1" ht="12.75">
      <c r="A12" s="70"/>
      <c r="B12" s="70">
        <f t="shared" si="0"/>
      </c>
      <c r="C12" s="70" t="s">
        <v>97</v>
      </c>
      <c r="D12" s="70" t="str">
        <f>Eingabe!$B$14</f>
        <v>Grachev Elisej</v>
      </c>
      <c r="E12" s="70" t="str">
        <f>Eingabe!$B$10</f>
        <v>SMS Mondsee</v>
      </c>
      <c r="F12" s="85">
        <f>Eingabe!$G$14</f>
        <v>0</v>
      </c>
      <c r="G12" s="204" t="s">
        <v>9</v>
      </c>
      <c r="H12" s="205">
        <f>Eingabe!$I$14</f>
        <v>0</v>
      </c>
      <c r="I12" s="70" t="s">
        <v>104</v>
      </c>
      <c r="J12" s="70"/>
      <c r="K12" s="101">
        <f t="shared" si="1"/>
      </c>
    </row>
    <row r="13" spans="1:11" s="161" customFormat="1" ht="12.75">
      <c r="A13" s="70"/>
      <c r="B13" s="70">
        <f t="shared" si="0"/>
      </c>
      <c r="C13" s="70" t="s">
        <v>97</v>
      </c>
      <c r="D13" s="70" t="str">
        <f>Eingabe!$B$15</f>
        <v>Scheichl Paul</v>
      </c>
      <c r="E13" s="70" t="str">
        <f>Eingabe!$B$10</f>
        <v>SMS Mondsee</v>
      </c>
      <c r="F13" s="85">
        <f>Eingabe!$G$15</f>
        <v>0</v>
      </c>
      <c r="G13" s="204" t="s">
        <v>9</v>
      </c>
      <c r="H13" s="205">
        <f>Eingabe!$I$15</f>
        <v>0</v>
      </c>
      <c r="I13" s="70" t="s">
        <v>104</v>
      </c>
      <c r="J13" s="70"/>
      <c r="K13" s="101">
        <f t="shared" si="1"/>
      </c>
    </row>
    <row r="14" spans="1:11" s="161" customFormat="1" ht="12.75">
      <c r="A14" s="70"/>
      <c r="B14" s="70">
        <f t="shared" si="0"/>
      </c>
      <c r="C14" s="70" t="s">
        <v>97</v>
      </c>
      <c r="D14" s="70">
        <f>Eingabe!$B$19</f>
        <v>0</v>
      </c>
      <c r="E14" s="70" t="str">
        <f>Eingabe!$B$18</f>
        <v>NMS der Franziskanerinnen VB</v>
      </c>
      <c r="F14" s="85">
        <f>Eingabe!$G$19</f>
        <v>0</v>
      </c>
      <c r="G14" s="204" t="s">
        <v>9</v>
      </c>
      <c r="H14" s="205">
        <f>Eingabe!$I$19</f>
        <v>0</v>
      </c>
      <c r="I14" s="70" t="s">
        <v>104</v>
      </c>
      <c r="J14" s="70"/>
      <c r="K14" s="101">
        <f>IF(F14=0,"",F14*60+H14)</f>
      </c>
    </row>
    <row r="15" spans="1:11" s="161" customFormat="1" ht="12.75">
      <c r="A15" s="70"/>
      <c r="B15" s="70">
        <f t="shared" si="0"/>
      </c>
      <c r="C15" s="70" t="s">
        <v>97</v>
      </c>
      <c r="D15" s="70">
        <f>Eingabe!$B$20</f>
        <v>0</v>
      </c>
      <c r="E15" s="70" t="str">
        <f>Eingabe!$B$18</f>
        <v>NMS der Franziskanerinnen VB</v>
      </c>
      <c r="F15" s="85">
        <f>Eingabe!$G$20</f>
        <v>0</v>
      </c>
      <c r="G15" s="204" t="s">
        <v>9</v>
      </c>
      <c r="H15" s="205">
        <f>Eingabe!$I$20</f>
        <v>0</v>
      </c>
      <c r="I15" s="70" t="s">
        <v>104</v>
      </c>
      <c r="J15" s="70"/>
      <c r="K15" s="101">
        <f t="shared" si="1"/>
      </c>
    </row>
    <row r="16" spans="1:11" s="161" customFormat="1" ht="12.75">
      <c r="A16" s="70"/>
      <c r="B16" s="70">
        <f t="shared" si="0"/>
      </c>
      <c r="C16" s="70" t="s">
        <v>97</v>
      </c>
      <c r="D16" s="70">
        <f>Eingabe!$B$21</f>
        <v>0</v>
      </c>
      <c r="E16" s="70" t="str">
        <f>Eingabe!$B$18</f>
        <v>NMS der Franziskanerinnen VB</v>
      </c>
      <c r="F16" s="85">
        <f>Eingabe!$G$21</f>
        <v>0</v>
      </c>
      <c r="G16" s="204" t="s">
        <v>9</v>
      </c>
      <c r="H16" s="205">
        <f>Eingabe!$I$21</f>
        <v>0</v>
      </c>
      <c r="I16" s="70" t="s">
        <v>104</v>
      </c>
      <c r="J16" s="70"/>
      <c r="K16" s="101">
        <f t="shared" si="1"/>
      </c>
    </row>
    <row r="17" spans="1:11" s="161" customFormat="1" ht="12.75">
      <c r="A17" s="70"/>
      <c r="B17" s="70">
        <f t="shared" si="0"/>
      </c>
      <c r="C17" s="70" t="s">
        <v>97</v>
      </c>
      <c r="D17" s="70">
        <f>Eingabe!$B$22</f>
        <v>0</v>
      </c>
      <c r="E17" s="70" t="str">
        <f>Eingabe!$B$18</f>
        <v>NMS der Franziskanerinnen VB</v>
      </c>
      <c r="F17" s="85">
        <f>Eingabe!$G$22</f>
        <v>0</v>
      </c>
      <c r="G17" s="204" t="s">
        <v>9</v>
      </c>
      <c r="H17" s="205">
        <f>Eingabe!$I$22</f>
        <v>0</v>
      </c>
      <c r="I17" s="70" t="s">
        <v>104</v>
      </c>
      <c r="J17" s="70"/>
      <c r="K17" s="101">
        <f t="shared" si="1"/>
      </c>
    </row>
    <row r="18" spans="1:11" s="161" customFormat="1" ht="12.75">
      <c r="A18" s="70"/>
      <c r="B18" s="70">
        <f t="shared" si="0"/>
      </c>
      <c r="C18" s="70" t="s">
        <v>97</v>
      </c>
      <c r="D18" s="70">
        <f>Eingabe!$B$23</f>
        <v>0</v>
      </c>
      <c r="E18" s="70" t="str">
        <f>Eingabe!$B$18</f>
        <v>NMS der Franziskanerinnen VB</v>
      </c>
      <c r="F18" s="85">
        <f>Eingabe!$G$23</f>
        <v>0</v>
      </c>
      <c r="G18" s="204" t="s">
        <v>9</v>
      </c>
      <c r="H18" s="205">
        <f>Eingabe!$I$23</f>
        <v>0</v>
      </c>
      <c r="I18" s="70" t="s">
        <v>104</v>
      </c>
      <c r="J18" s="70"/>
      <c r="K18" s="101">
        <f t="shared" si="1"/>
      </c>
    </row>
    <row r="19" spans="1:11" s="161" customFormat="1" ht="12.75">
      <c r="A19" s="70"/>
      <c r="B19" s="70">
        <f t="shared" si="0"/>
      </c>
      <c r="C19" s="70" t="s">
        <v>97</v>
      </c>
      <c r="D19" s="70" t="str">
        <f>Eingabe!$B$27</f>
        <v>Rosas Jacopo</v>
      </c>
      <c r="E19" s="70" t="str">
        <f>Eingabe!$B$26</f>
        <v>NMS Timelkam</v>
      </c>
      <c r="F19" s="85">
        <f>Eingabe!$G$27</f>
        <v>0</v>
      </c>
      <c r="G19" s="204" t="s">
        <v>9</v>
      </c>
      <c r="H19" s="205">
        <f>Eingabe!$I$27</f>
        <v>0</v>
      </c>
      <c r="I19" s="70" t="s">
        <v>104</v>
      </c>
      <c r="J19" s="70"/>
      <c r="K19" s="101">
        <f t="shared" si="1"/>
      </c>
    </row>
    <row r="20" spans="1:11" s="161" customFormat="1" ht="12.75">
      <c r="A20" s="70"/>
      <c r="B20" s="70">
        <f t="shared" si="0"/>
      </c>
      <c r="C20" s="70" t="s">
        <v>97</v>
      </c>
      <c r="D20" s="70" t="str">
        <f>Eingabe!$B$28</f>
        <v>Rosas Andrea</v>
      </c>
      <c r="E20" s="70" t="str">
        <f>Eingabe!$B$26</f>
        <v>NMS Timelkam</v>
      </c>
      <c r="F20" s="85">
        <f>Eingabe!$G$28</f>
        <v>0</v>
      </c>
      <c r="G20" s="204" t="s">
        <v>9</v>
      </c>
      <c r="H20" s="205">
        <f>Eingabe!$I$28</f>
        <v>0</v>
      </c>
      <c r="I20" s="70" t="s">
        <v>104</v>
      </c>
      <c r="J20" s="70"/>
      <c r="K20" s="101">
        <f t="shared" si="1"/>
      </c>
    </row>
    <row r="21" spans="1:11" s="161" customFormat="1" ht="12.75">
      <c r="A21" s="70"/>
      <c r="B21" s="70">
        <f t="shared" si="0"/>
      </c>
      <c r="C21" s="70" t="s">
        <v>97</v>
      </c>
      <c r="D21" s="70" t="str">
        <f>Eingabe!$B$29</f>
        <v>Brandt Michael</v>
      </c>
      <c r="E21" s="70" t="str">
        <f>Eingabe!$B$26</f>
        <v>NMS Timelkam</v>
      </c>
      <c r="F21" s="85">
        <f>Eingabe!$G$29</f>
        <v>0</v>
      </c>
      <c r="G21" s="204" t="s">
        <v>9</v>
      </c>
      <c r="H21" s="205">
        <f>Eingabe!$I$29</f>
        <v>0</v>
      </c>
      <c r="I21" s="70" t="s">
        <v>104</v>
      </c>
      <c r="J21" s="70"/>
      <c r="K21" s="101">
        <f t="shared" si="1"/>
      </c>
    </row>
    <row r="22" spans="1:11" s="161" customFormat="1" ht="12.75">
      <c r="A22" s="70"/>
      <c r="B22" s="70">
        <f t="shared" si="0"/>
      </c>
      <c r="C22" s="70" t="s">
        <v>97</v>
      </c>
      <c r="D22" s="70" t="str">
        <f>Eingabe!$B$30</f>
        <v>Leitenmair Thomas</v>
      </c>
      <c r="E22" s="70" t="str">
        <f>Eingabe!$B$26</f>
        <v>NMS Timelkam</v>
      </c>
      <c r="F22" s="85">
        <f>Eingabe!$G$30</f>
        <v>0</v>
      </c>
      <c r="G22" s="204" t="s">
        <v>9</v>
      </c>
      <c r="H22" s="205">
        <f>Eingabe!$I$30</f>
        <v>0</v>
      </c>
      <c r="I22" s="70" t="s">
        <v>104</v>
      </c>
      <c r="J22" s="70"/>
      <c r="K22" s="101">
        <f t="shared" si="1"/>
      </c>
    </row>
    <row r="23" spans="1:11" s="161" customFormat="1" ht="12.75">
      <c r="A23" s="70"/>
      <c r="B23" s="70">
        <f t="shared" si="0"/>
      </c>
      <c r="C23" s="70" t="s">
        <v>97</v>
      </c>
      <c r="D23" s="70" t="str">
        <f>Eingabe!$B$31</f>
        <v>Forstinger Fabian</v>
      </c>
      <c r="E23" s="70" t="str">
        <f>Eingabe!$B$26</f>
        <v>NMS Timelkam</v>
      </c>
      <c r="F23" s="85">
        <f>Eingabe!$G$31</f>
        <v>0</v>
      </c>
      <c r="G23" s="204" t="s">
        <v>9</v>
      </c>
      <c r="H23" s="205">
        <f>Eingabe!$I$31</f>
        <v>0</v>
      </c>
      <c r="I23" s="70" t="s">
        <v>104</v>
      </c>
      <c r="J23" s="70"/>
      <c r="K23" s="101">
        <f t="shared" si="1"/>
      </c>
    </row>
    <row r="24" spans="1:11" s="161" customFormat="1" ht="12.75">
      <c r="A24" s="70"/>
      <c r="B24" s="70">
        <f t="shared" si="0"/>
      </c>
      <c r="C24" s="70" t="s">
        <v>97</v>
      </c>
      <c r="D24" s="70">
        <f>Eingabe!$B$35</f>
        <v>0</v>
      </c>
      <c r="E24" s="70" t="str">
        <f>Eingabe!$B$34</f>
        <v>NMS Seewalchen</v>
      </c>
      <c r="F24" s="85">
        <f>Eingabe!$G$35</f>
        <v>0</v>
      </c>
      <c r="G24" s="204" t="s">
        <v>9</v>
      </c>
      <c r="H24" s="205">
        <f>Eingabe!$I$35</f>
        <v>0</v>
      </c>
      <c r="I24" s="70" t="s">
        <v>104</v>
      </c>
      <c r="J24" s="70"/>
      <c r="K24" s="101">
        <f aca="true" t="shared" si="2" ref="K24:K39">IF(F24=0,"",F24*60+H24)</f>
      </c>
    </row>
    <row r="25" spans="1:11" s="161" customFormat="1" ht="12.75">
      <c r="A25" s="70"/>
      <c r="B25" s="70">
        <f t="shared" si="0"/>
      </c>
      <c r="C25" s="70" t="s">
        <v>97</v>
      </c>
      <c r="D25" s="70">
        <f>Eingabe!$B$36</f>
        <v>0</v>
      </c>
      <c r="E25" s="70" t="str">
        <f>Eingabe!$B$34</f>
        <v>NMS Seewalchen</v>
      </c>
      <c r="F25" s="85">
        <f>Eingabe!$G$36</f>
        <v>0</v>
      </c>
      <c r="G25" s="204" t="s">
        <v>9</v>
      </c>
      <c r="H25" s="205">
        <f>Eingabe!$I$36</f>
        <v>0</v>
      </c>
      <c r="I25" s="70" t="s">
        <v>104</v>
      </c>
      <c r="J25" s="70"/>
      <c r="K25" s="101">
        <f t="shared" si="2"/>
      </c>
    </row>
    <row r="26" spans="1:11" s="161" customFormat="1" ht="12.75">
      <c r="A26" s="70"/>
      <c r="B26" s="70">
        <f t="shared" si="0"/>
      </c>
      <c r="C26" s="70" t="s">
        <v>97</v>
      </c>
      <c r="D26" s="70">
        <f>Eingabe!$B$37</f>
        <v>0</v>
      </c>
      <c r="E26" s="70" t="str">
        <f>Eingabe!$B$34</f>
        <v>NMS Seewalchen</v>
      </c>
      <c r="F26" s="85">
        <f>Eingabe!$G$37</f>
        <v>0</v>
      </c>
      <c r="G26" s="204" t="s">
        <v>9</v>
      </c>
      <c r="H26" s="205">
        <f>Eingabe!$I$37</f>
        <v>0</v>
      </c>
      <c r="I26" s="70" t="s">
        <v>104</v>
      </c>
      <c r="J26" s="70"/>
      <c r="K26" s="101">
        <f t="shared" si="2"/>
      </c>
    </row>
    <row r="27" spans="1:11" s="161" customFormat="1" ht="12.75">
      <c r="A27" s="70"/>
      <c r="B27" s="70">
        <f t="shared" si="0"/>
      </c>
      <c r="C27" s="70" t="s">
        <v>97</v>
      </c>
      <c r="D27" s="70">
        <f>Eingabe!$B$38</f>
        <v>0</v>
      </c>
      <c r="E27" s="70" t="str">
        <f>Eingabe!$B$34</f>
        <v>NMS Seewalchen</v>
      </c>
      <c r="F27" s="85">
        <f>Eingabe!$G$38</f>
        <v>0</v>
      </c>
      <c r="G27" s="204" t="s">
        <v>9</v>
      </c>
      <c r="H27" s="205">
        <f>Eingabe!$I$38</f>
        <v>0</v>
      </c>
      <c r="I27" s="70" t="s">
        <v>104</v>
      </c>
      <c r="J27" s="70"/>
      <c r="K27" s="101">
        <f t="shared" si="2"/>
      </c>
    </row>
    <row r="28" spans="1:11" s="161" customFormat="1" ht="12.75">
      <c r="A28" s="70"/>
      <c r="B28" s="70">
        <f t="shared" si="0"/>
      </c>
      <c r="C28" s="70" t="s">
        <v>97</v>
      </c>
      <c r="D28" s="70">
        <f>Eingabe!$B$39</f>
        <v>0</v>
      </c>
      <c r="E28" s="70" t="str">
        <f>Eingabe!$B$34</f>
        <v>NMS Seewalchen</v>
      </c>
      <c r="F28" s="85">
        <f>Eingabe!$G$39</f>
        <v>0</v>
      </c>
      <c r="G28" s="204" t="s">
        <v>9</v>
      </c>
      <c r="H28" s="205">
        <f>Eingabe!$I$39</f>
        <v>0</v>
      </c>
      <c r="I28" s="70" t="s">
        <v>104</v>
      </c>
      <c r="J28" s="70"/>
      <c r="K28" s="101">
        <f t="shared" si="2"/>
      </c>
    </row>
    <row r="29" spans="1:11" s="161" customFormat="1" ht="12.75">
      <c r="A29" s="70"/>
      <c r="B29" s="70">
        <f t="shared" si="0"/>
      </c>
      <c r="C29" s="70" t="s">
        <v>97</v>
      </c>
      <c r="D29" s="70" t="str">
        <f>Eingabe!$B$43</f>
        <v>Stallinger Noah</v>
      </c>
      <c r="E29" s="70" t="str">
        <f>Eingabe!$B$42</f>
        <v>NMS Schörfling</v>
      </c>
      <c r="F29" s="85">
        <f>Eingabe!$G$43</f>
        <v>0</v>
      </c>
      <c r="G29" s="204" t="s">
        <v>9</v>
      </c>
      <c r="H29" s="205">
        <f>Eingabe!$I$43</f>
        <v>0</v>
      </c>
      <c r="I29" s="70" t="s">
        <v>104</v>
      </c>
      <c r="J29" s="70"/>
      <c r="K29" s="101">
        <f t="shared" si="2"/>
      </c>
    </row>
    <row r="30" spans="1:11" s="161" customFormat="1" ht="12.75">
      <c r="A30" s="70"/>
      <c r="B30" s="70">
        <f t="shared" si="0"/>
      </c>
      <c r="C30" s="70" t="s">
        <v>97</v>
      </c>
      <c r="D30" s="70" t="str">
        <f>Eingabe!$B$44</f>
        <v>Bauer Michael</v>
      </c>
      <c r="E30" s="70" t="str">
        <f>Eingabe!$B$42</f>
        <v>NMS Schörfling</v>
      </c>
      <c r="F30" s="85">
        <f>Eingabe!$G$44</f>
        <v>0</v>
      </c>
      <c r="G30" s="204" t="s">
        <v>9</v>
      </c>
      <c r="H30" s="205">
        <f>Eingabe!$I$44</f>
        <v>0</v>
      </c>
      <c r="I30" s="70" t="s">
        <v>104</v>
      </c>
      <c r="J30" s="70"/>
      <c r="K30" s="101">
        <f t="shared" si="2"/>
      </c>
    </row>
    <row r="31" spans="1:11" s="161" customFormat="1" ht="12.75">
      <c r="A31" s="70"/>
      <c r="B31" s="70">
        <f t="shared" si="0"/>
      </c>
      <c r="C31" s="70" t="s">
        <v>97</v>
      </c>
      <c r="D31" s="70" t="str">
        <f>Eingabe!$B$45</f>
        <v>Lindenbauer Thomas</v>
      </c>
      <c r="E31" s="70" t="str">
        <f>Eingabe!$B$42</f>
        <v>NMS Schörfling</v>
      </c>
      <c r="F31" s="85">
        <f>Eingabe!$G$45</f>
        <v>0</v>
      </c>
      <c r="G31" s="204" t="s">
        <v>9</v>
      </c>
      <c r="H31" s="205">
        <f>Eingabe!$I$45</f>
        <v>0</v>
      </c>
      <c r="I31" s="70" t="s">
        <v>104</v>
      </c>
      <c r="J31" s="70"/>
      <c r="K31" s="101">
        <f t="shared" si="2"/>
      </c>
    </row>
    <row r="32" spans="1:11" s="161" customFormat="1" ht="12.75">
      <c r="A32" s="70"/>
      <c r="B32" s="70">
        <f t="shared" si="0"/>
      </c>
      <c r="C32" s="70" t="s">
        <v>97</v>
      </c>
      <c r="D32" s="70" t="str">
        <f>Eingabe!$B$46</f>
        <v>Eberl Kai</v>
      </c>
      <c r="E32" s="70" t="str">
        <f>Eingabe!$B$42</f>
        <v>NMS Schörfling</v>
      </c>
      <c r="F32" s="85">
        <f>Eingabe!$G$46</f>
        <v>0</v>
      </c>
      <c r="G32" s="204" t="s">
        <v>9</v>
      </c>
      <c r="H32" s="205">
        <f>Eingabe!$I$46</f>
        <v>0</v>
      </c>
      <c r="I32" s="70" t="s">
        <v>104</v>
      </c>
      <c r="J32" s="70"/>
      <c r="K32" s="101">
        <f t="shared" si="2"/>
      </c>
    </row>
    <row r="33" spans="1:11" s="161" customFormat="1" ht="12.75">
      <c r="A33" s="70"/>
      <c r="B33" s="70">
        <f t="shared" si="0"/>
      </c>
      <c r="C33" s="70" t="s">
        <v>97</v>
      </c>
      <c r="D33" s="70" t="str">
        <f>Eingabe!$B$47</f>
        <v>Föttinger Moritz</v>
      </c>
      <c r="E33" s="70" t="str">
        <f>Eingabe!$B$42</f>
        <v>NMS Schörfling</v>
      </c>
      <c r="F33" s="85">
        <f>Eingabe!$G$47</f>
        <v>0</v>
      </c>
      <c r="G33" s="204" t="s">
        <v>9</v>
      </c>
      <c r="H33" s="205">
        <f>Eingabe!$I$47</f>
        <v>0</v>
      </c>
      <c r="I33" s="70" t="s">
        <v>104</v>
      </c>
      <c r="J33" s="70"/>
      <c r="K33" s="101">
        <f t="shared" si="2"/>
      </c>
    </row>
    <row r="34" spans="1:11" s="161" customFormat="1" ht="12.75">
      <c r="A34" s="70"/>
      <c r="B34" s="70">
        <f t="shared" si="0"/>
      </c>
      <c r="C34" s="70" t="s">
        <v>97</v>
      </c>
      <c r="D34" s="70" t="str">
        <f>Eingabe!$B$51</f>
        <v>Ebner Marcel</v>
      </c>
      <c r="E34" s="70" t="str">
        <f>Eingabe!$B$50</f>
        <v>NSMS Wolfsegg</v>
      </c>
      <c r="F34" s="85">
        <f>Eingabe!$G$51</f>
        <v>0</v>
      </c>
      <c r="G34" s="204" t="s">
        <v>9</v>
      </c>
      <c r="H34" s="205">
        <f>Eingabe!$I$51</f>
        <v>0</v>
      </c>
      <c r="I34" s="70" t="s">
        <v>104</v>
      </c>
      <c r="J34" s="70"/>
      <c r="K34" s="101">
        <f t="shared" si="2"/>
      </c>
    </row>
    <row r="35" spans="1:11" s="161" customFormat="1" ht="12.75">
      <c r="A35" s="70"/>
      <c r="B35" s="70">
        <f t="shared" si="0"/>
      </c>
      <c r="C35" s="70" t="s">
        <v>97</v>
      </c>
      <c r="D35" s="70" t="str">
        <f>Eingabe!$B$52</f>
        <v>Söser Clemens</v>
      </c>
      <c r="E35" s="70" t="str">
        <f>Eingabe!$B$50</f>
        <v>NSMS Wolfsegg</v>
      </c>
      <c r="F35" s="85">
        <f>Eingabe!$G$52</f>
        <v>0</v>
      </c>
      <c r="G35" s="204" t="s">
        <v>9</v>
      </c>
      <c r="H35" s="205">
        <f>Eingabe!$I$52</f>
        <v>0</v>
      </c>
      <c r="I35" s="70" t="s">
        <v>104</v>
      </c>
      <c r="J35" s="70"/>
      <c r="K35" s="101">
        <f t="shared" si="2"/>
      </c>
    </row>
    <row r="36" spans="1:11" s="161" customFormat="1" ht="12.75">
      <c r="A36" s="70"/>
      <c r="B36" s="70">
        <f t="shared" si="0"/>
      </c>
      <c r="C36" s="70" t="s">
        <v>97</v>
      </c>
      <c r="D36" s="70" t="str">
        <f>Eingabe!$B$53</f>
        <v>Kastner Philipp</v>
      </c>
      <c r="E36" s="70" t="str">
        <f>Eingabe!$B$50</f>
        <v>NSMS Wolfsegg</v>
      </c>
      <c r="F36" s="85">
        <f>Eingabe!$G$53</f>
        <v>0</v>
      </c>
      <c r="G36" s="204" t="s">
        <v>9</v>
      </c>
      <c r="H36" s="205">
        <f>Eingabe!$I$53</f>
        <v>0</v>
      </c>
      <c r="I36" s="70" t="s">
        <v>104</v>
      </c>
      <c r="J36" s="70"/>
      <c r="K36" s="101">
        <f t="shared" si="2"/>
      </c>
    </row>
    <row r="37" spans="1:11" s="161" customFormat="1" ht="12.75">
      <c r="A37" s="70"/>
      <c r="B37" s="70">
        <f t="shared" si="0"/>
      </c>
      <c r="C37" s="70" t="s">
        <v>97</v>
      </c>
      <c r="D37" s="70" t="str">
        <f>Eingabe!$B$54</f>
        <v>Holzinger Felix</v>
      </c>
      <c r="E37" s="70" t="str">
        <f>Eingabe!$B$50</f>
        <v>NSMS Wolfsegg</v>
      </c>
      <c r="F37" s="85">
        <f>Eingabe!$G$54</f>
        <v>0</v>
      </c>
      <c r="G37" s="204" t="s">
        <v>9</v>
      </c>
      <c r="H37" s="205">
        <f>Eingabe!$I$54</f>
        <v>0</v>
      </c>
      <c r="I37" s="70" t="s">
        <v>104</v>
      </c>
      <c r="J37" s="70"/>
      <c r="K37" s="101">
        <f t="shared" si="2"/>
      </c>
    </row>
    <row r="38" spans="1:11" s="161" customFormat="1" ht="12.75">
      <c r="A38" s="70"/>
      <c r="B38" s="70">
        <f t="shared" si="0"/>
      </c>
      <c r="C38" s="70" t="s">
        <v>97</v>
      </c>
      <c r="D38" s="70" t="str">
        <f>Eingabe!$B$55</f>
        <v>Voglhuber Simon</v>
      </c>
      <c r="E38" s="70" t="str">
        <f>Eingabe!$B$50</f>
        <v>NSMS Wolfsegg</v>
      </c>
      <c r="F38" s="85">
        <f>Eingabe!$G$55</f>
        <v>0</v>
      </c>
      <c r="G38" s="204" t="s">
        <v>9</v>
      </c>
      <c r="H38" s="205">
        <f>Eingabe!$I$55</f>
        <v>0</v>
      </c>
      <c r="I38" s="70" t="s">
        <v>104</v>
      </c>
      <c r="J38" s="70"/>
      <c r="K38" s="101">
        <f t="shared" si="2"/>
      </c>
    </row>
    <row r="39" spans="1:11" s="161" customFormat="1" ht="12.75">
      <c r="A39" s="70"/>
      <c r="B39" s="70">
        <f t="shared" si="0"/>
      </c>
      <c r="C39" s="70" t="s">
        <v>97</v>
      </c>
      <c r="D39" s="70" t="str">
        <f>Eingabe!$B$59</f>
        <v>Schiller Moritz</v>
      </c>
      <c r="E39" s="70" t="str">
        <f>Eingabe!$B$58</f>
        <v>NMS Regau</v>
      </c>
      <c r="F39" s="85">
        <f>Eingabe!$G$59</f>
        <v>0</v>
      </c>
      <c r="G39" s="204" t="s">
        <v>9</v>
      </c>
      <c r="H39" s="205">
        <f>Eingabe!$I$59</f>
        <v>0</v>
      </c>
      <c r="I39" s="70" t="s">
        <v>104</v>
      </c>
      <c r="J39" s="70"/>
      <c r="K39" s="101">
        <f t="shared" si="2"/>
      </c>
    </row>
    <row r="40" spans="1:11" s="161" customFormat="1" ht="12.75">
      <c r="A40" s="70"/>
      <c r="B40" s="70">
        <f t="shared" si="0"/>
      </c>
      <c r="C40" s="70" t="s">
        <v>97</v>
      </c>
      <c r="D40" s="70" t="str">
        <f>Eingabe!$B$60</f>
        <v>Trawöger Lukas</v>
      </c>
      <c r="E40" s="70" t="str">
        <f>Eingabe!$B$58</f>
        <v>NMS Regau</v>
      </c>
      <c r="F40" s="85">
        <f>Eingabe!$G$60</f>
        <v>0</v>
      </c>
      <c r="G40" s="204" t="s">
        <v>9</v>
      </c>
      <c r="H40" s="205">
        <f>Eingabe!$I$60</f>
        <v>0</v>
      </c>
      <c r="I40" s="70" t="s">
        <v>104</v>
      </c>
      <c r="J40" s="70"/>
      <c r="K40" s="101">
        <f aca="true" t="shared" si="3" ref="K40:K55">IF(F40=0,"",F40*60+H40)</f>
      </c>
    </row>
    <row r="41" spans="1:11" s="161" customFormat="1" ht="12.75">
      <c r="A41" s="70"/>
      <c r="B41" s="70">
        <f t="shared" si="0"/>
      </c>
      <c r="C41" s="70" t="s">
        <v>97</v>
      </c>
      <c r="D41" s="70" t="str">
        <f>Eingabe!$B$61</f>
        <v>Pammer Manuel</v>
      </c>
      <c r="E41" s="70" t="str">
        <f>Eingabe!$B$58</f>
        <v>NMS Regau</v>
      </c>
      <c r="F41" s="85">
        <f>Eingabe!$G$61</f>
        <v>0</v>
      </c>
      <c r="G41" s="204" t="s">
        <v>9</v>
      </c>
      <c r="H41" s="205">
        <f>Eingabe!$I$61</f>
        <v>0</v>
      </c>
      <c r="I41" s="70" t="s">
        <v>104</v>
      </c>
      <c r="J41" s="70"/>
      <c r="K41" s="101">
        <f t="shared" si="3"/>
      </c>
    </row>
    <row r="42" spans="1:11" s="161" customFormat="1" ht="12.75">
      <c r="A42" s="70"/>
      <c r="B42" s="70">
        <f t="shared" si="0"/>
      </c>
      <c r="C42" s="70" t="s">
        <v>97</v>
      </c>
      <c r="D42" s="70" t="str">
        <f>Eingabe!$B$62</f>
        <v>Schmid Andreas</v>
      </c>
      <c r="E42" s="70" t="str">
        <f>Eingabe!$B$58</f>
        <v>NMS Regau</v>
      </c>
      <c r="F42" s="85">
        <f>Eingabe!$G$62</f>
        <v>0</v>
      </c>
      <c r="G42" s="204" t="s">
        <v>9</v>
      </c>
      <c r="H42" s="205">
        <f>Eingabe!$I$62</f>
        <v>0</v>
      </c>
      <c r="I42" s="70" t="s">
        <v>104</v>
      </c>
      <c r="J42" s="70"/>
      <c r="K42" s="101">
        <f t="shared" si="3"/>
      </c>
    </row>
    <row r="43" spans="1:11" s="161" customFormat="1" ht="12.75">
      <c r="A43" s="70"/>
      <c r="B43" s="70">
        <f t="shared" si="0"/>
      </c>
      <c r="C43" s="70" t="s">
        <v>97</v>
      </c>
      <c r="D43" s="70" t="str">
        <f>Eingabe!$B$63</f>
        <v>Fischer Fabian</v>
      </c>
      <c r="E43" s="70" t="str">
        <f>Eingabe!$B$58</f>
        <v>NMS Regau</v>
      </c>
      <c r="F43" s="85">
        <f>Eingabe!$G$63</f>
        <v>0</v>
      </c>
      <c r="G43" s="204" t="s">
        <v>9</v>
      </c>
      <c r="H43" s="205">
        <f>Eingabe!$I$63</f>
        <v>0</v>
      </c>
      <c r="I43" s="70" t="s">
        <v>104</v>
      </c>
      <c r="J43" s="70"/>
      <c r="K43" s="101">
        <f t="shared" si="3"/>
      </c>
    </row>
    <row r="44" spans="1:11" s="161" customFormat="1" ht="12.75">
      <c r="A44" s="70"/>
      <c r="B44" s="70">
        <f t="shared" si="0"/>
      </c>
      <c r="C44" s="70" t="s">
        <v>97</v>
      </c>
      <c r="D44" s="70" t="str">
        <f>Eingabe!$B$67</f>
        <v>Moosleitner Thomas</v>
      </c>
      <c r="E44" s="70" t="str">
        <f>Eingabe!$B$66</f>
        <v>NMS Frankenburg</v>
      </c>
      <c r="F44" s="85">
        <f>Eingabe!$G$67</f>
        <v>0</v>
      </c>
      <c r="G44" s="204" t="s">
        <v>9</v>
      </c>
      <c r="H44" s="205">
        <f>Eingabe!$I$67</f>
        <v>0</v>
      </c>
      <c r="I44" s="70" t="s">
        <v>104</v>
      </c>
      <c r="J44" s="70"/>
      <c r="K44" s="101">
        <f t="shared" si="3"/>
      </c>
    </row>
    <row r="45" spans="1:11" s="161" customFormat="1" ht="12.75">
      <c r="A45" s="70"/>
      <c r="B45" s="70">
        <f t="shared" si="0"/>
      </c>
      <c r="C45" s="70" t="s">
        <v>97</v>
      </c>
      <c r="D45" s="70" t="str">
        <f>Eingabe!$B$68</f>
        <v>Gabric Marko</v>
      </c>
      <c r="E45" s="70" t="str">
        <f>Eingabe!$B$66</f>
        <v>NMS Frankenburg</v>
      </c>
      <c r="F45" s="85">
        <f>Eingabe!$G$68</f>
        <v>0</v>
      </c>
      <c r="G45" s="204" t="s">
        <v>9</v>
      </c>
      <c r="H45" s="205">
        <f>Eingabe!$I$68</f>
        <v>0</v>
      </c>
      <c r="I45" s="70" t="s">
        <v>104</v>
      </c>
      <c r="J45" s="70"/>
      <c r="K45" s="101">
        <f t="shared" si="3"/>
      </c>
    </row>
    <row r="46" spans="1:11" s="161" customFormat="1" ht="12.75">
      <c r="A46" s="70"/>
      <c r="B46" s="70">
        <f t="shared" si="0"/>
      </c>
      <c r="C46" s="70" t="s">
        <v>97</v>
      </c>
      <c r="D46" s="70" t="str">
        <f>Eingabe!$B$69</f>
        <v>Pirklbauer Matthias</v>
      </c>
      <c r="E46" s="70" t="str">
        <f>Eingabe!$B$66</f>
        <v>NMS Frankenburg</v>
      </c>
      <c r="F46" s="85">
        <f>Eingabe!$G$69</f>
        <v>0</v>
      </c>
      <c r="G46" s="204" t="s">
        <v>9</v>
      </c>
      <c r="H46" s="205">
        <f>Eingabe!$I$69</f>
        <v>0</v>
      </c>
      <c r="I46" s="70" t="s">
        <v>104</v>
      </c>
      <c r="J46" s="70"/>
      <c r="K46" s="101">
        <f t="shared" si="3"/>
      </c>
    </row>
    <row r="47" spans="1:11" s="161" customFormat="1" ht="12.75">
      <c r="A47" s="70"/>
      <c r="B47" s="70">
        <f t="shared" si="0"/>
      </c>
      <c r="C47" s="70" t="s">
        <v>97</v>
      </c>
      <c r="D47" s="70" t="str">
        <f>Eingabe!$B$70</f>
        <v>Rupp Elias</v>
      </c>
      <c r="E47" s="70" t="str">
        <f>Eingabe!$B$66</f>
        <v>NMS Frankenburg</v>
      </c>
      <c r="F47" s="85">
        <f>Eingabe!$G$70</f>
        <v>0</v>
      </c>
      <c r="G47" s="204" t="s">
        <v>9</v>
      </c>
      <c r="H47" s="205">
        <f>Eingabe!$I$70</f>
        <v>0</v>
      </c>
      <c r="I47" s="70" t="s">
        <v>104</v>
      </c>
      <c r="J47" s="70"/>
      <c r="K47" s="101">
        <f t="shared" si="3"/>
      </c>
    </row>
    <row r="48" spans="1:11" s="161" customFormat="1" ht="12.75">
      <c r="A48" s="70"/>
      <c r="B48" s="70">
        <f t="shared" si="0"/>
      </c>
      <c r="C48" s="70" t="s">
        <v>97</v>
      </c>
      <c r="D48" s="70" t="str">
        <f>Eingabe!$B$71</f>
        <v>Kriechbaum Sascha</v>
      </c>
      <c r="E48" s="70" t="str">
        <f>Eingabe!$B$66</f>
        <v>NMS Frankenburg</v>
      </c>
      <c r="F48" s="85">
        <f>Eingabe!$G$71</f>
        <v>0</v>
      </c>
      <c r="G48" s="204" t="s">
        <v>9</v>
      </c>
      <c r="H48" s="205">
        <f>Eingabe!$I$71</f>
        <v>0</v>
      </c>
      <c r="I48" s="70" t="s">
        <v>104</v>
      </c>
      <c r="J48" s="70"/>
      <c r="K48" s="101">
        <f t="shared" si="3"/>
      </c>
    </row>
    <row r="49" spans="1:11" s="161" customFormat="1" ht="12.75">
      <c r="A49" s="70"/>
      <c r="B49" s="70">
        <f t="shared" si="0"/>
      </c>
      <c r="C49" s="70" t="s">
        <v>97</v>
      </c>
      <c r="D49" s="70" t="str">
        <f>Eingabe!$B$75</f>
        <v>Koberger Lukas</v>
      </c>
      <c r="E49" s="70" t="str">
        <f>Eingabe!$B$74</f>
        <v>NMS Vöcklamarkt</v>
      </c>
      <c r="F49" s="85">
        <f>Eingabe!$G$75</f>
        <v>0</v>
      </c>
      <c r="G49" s="204" t="s">
        <v>9</v>
      </c>
      <c r="H49" s="205">
        <f>Eingabe!$I$75</f>
        <v>0</v>
      </c>
      <c r="I49" s="70" t="s">
        <v>104</v>
      </c>
      <c r="J49" s="70"/>
      <c r="K49" s="101">
        <f t="shared" si="3"/>
      </c>
    </row>
    <row r="50" spans="1:11" s="161" customFormat="1" ht="12.75">
      <c r="A50" s="70"/>
      <c r="B50" s="70">
        <f t="shared" si="0"/>
      </c>
      <c r="C50" s="70" t="s">
        <v>97</v>
      </c>
      <c r="D50" s="70" t="str">
        <f>Eingabe!$B$76</f>
        <v>Maier Alexander</v>
      </c>
      <c r="E50" s="70" t="str">
        <f>Eingabe!$B$74</f>
        <v>NMS Vöcklamarkt</v>
      </c>
      <c r="F50" s="85">
        <f>Eingabe!$G$76</f>
        <v>0</v>
      </c>
      <c r="G50" s="204" t="s">
        <v>9</v>
      </c>
      <c r="H50" s="205">
        <f>Eingabe!$I$76</f>
        <v>0</v>
      </c>
      <c r="I50" s="70" t="s">
        <v>104</v>
      </c>
      <c r="J50" s="70"/>
      <c r="K50" s="101">
        <f t="shared" si="3"/>
      </c>
    </row>
    <row r="51" spans="1:11" s="161" customFormat="1" ht="12.75">
      <c r="A51" s="70"/>
      <c r="B51" s="70">
        <f t="shared" si="0"/>
      </c>
      <c r="C51" s="70" t="s">
        <v>97</v>
      </c>
      <c r="D51" s="70" t="str">
        <f>Eingabe!$B$77</f>
        <v>Redlinger Marco</v>
      </c>
      <c r="E51" s="70" t="str">
        <f>Eingabe!$B$74</f>
        <v>NMS Vöcklamarkt</v>
      </c>
      <c r="F51" s="85">
        <f>Eingabe!$G$77</f>
        <v>0</v>
      </c>
      <c r="G51" s="204" t="s">
        <v>9</v>
      </c>
      <c r="H51" s="205">
        <f>Eingabe!$I$77</f>
        <v>0</v>
      </c>
      <c r="I51" s="70" t="s">
        <v>104</v>
      </c>
      <c r="J51" s="70"/>
      <c r="K51" s="101">
        <f t="shared" si="3"/>
      </c>
    </row>
    <row r="52" spans="1:11" s="161" customFormat="1" ht="12.75">
      <c r="A52" s="70"/>
      <c r="B52" s="70">
        <f t="shared" si="0"/>
      </c>
      <c r="C52" s="70" t="s">
        <v>97</v>
      </c>
      <c r="D52" s="70" t="str">
        <f>Eingabe!$B$78</f>
        <v>Zulic Eldin</v>
      </c>
      <c r="E52" s="70" t="str">
        <f>Eingabe!$B$74</f>
        <v>NMS Vöcklamarkt</v>
      </c>
      <c r="F52" s="85">
        <f>Eingabe!$G$78</f>
        <v>0</v>
      </c>
      <c r="G52" s="204" t="s">
        <v>9</v>
      </c>
      <c r="H52" s="205">
        <f>Eingabe!$I$78</f>
        <v>0</v>
      </c>
      <c r="I52" s="70" t="s">
        <v>104</v>
      </c>
      <c r="J52" s="70"/>
      <c r="K52" s="101">
        <f t="shared" si="3"/>
      </c>
    </row>
    <row r="53" spans="1:11" s="161" customFormat="1" ht="12.75">
      <c r="A53" s="70"/>
      <c r="B53" s="70">
        <f t="shared" si="0"/>
      </c>
      <c r="C53" s="70" t="s">
        <v>97</v>
      </c>
      <c r="D53" s="70" t="str">
        <f>Eingabe!$B$79</f>
        <v>Ricvic Dino</v>
      </c>
      <c r="E53" s="70" t="str">
        <f>Eingabe!$B$74</f>
        <v>NMS Vöcklamarkt</v>
      </c>
      <c r="F53" s="85">
        <f>Eingabe!$G$79</f>
        <v>0</v>
      </c>
      <c r="G53" s="204" t="s">
        <v>9</v>
      </c>
      <c r="H53" s="205">
        <f>Eingabe!$I$79</f>
        <v>0</v>
      </c>
      <c r="I53" s="70" t="s">
        <v>104</v>
      </c>
      <c r="J53" s="70"/>
      <c r="K53" s="101">
        <f t="shared" si="3"/>
      </c>
    </row>
    <row r="54" spans="1:11" s="161" customFormat="1" ht="12.75">
      <c r="A54" s="70"/>
      <c r="B54" s="70">
        <f t="shared" si="0"/>
      </c>
      <c r="C54" s="70" t="s">
        <v>97</v>
      </c>
      <c r="D54" s="70" t="str">
        <f>Eingabe!$B$83</f>
        <v>Mayr Martin</v>
      </c>
      <c r="E54" s="70" t="str">
        <f>Eingabe!$B$82</f>
        <v>NMS Neukirchen/V.</v>
      </c>
      <c r="F54" s="85">
        <f>Eingabe!$G$83</f>
        <v>0</v>
      </c>
      <c r="G54" s="204" t="s">
        <v>9</v>
      </c>
      <c r="H54" s="205">
        <f>Eingabe!$I$83</f>
        <v>0</v>
      </c>
      <c r="I54" s="70" t="s">
        <v>104</v>
      </c>
      <c r="J54" s="70"/>
      <c r="K54" s="101">
        <f t="shared" si="3"/>
      </c>
    </row>
    <row r="55" spans="1:11" s="161" customFormat="1" ht="12.75">
      <c r="A55" s="70"/>
      <c r="B55" s="70">
        <f t="shared" si="0"/>
      </c>
      <c r="C55" s="70" t="s">
        <v>97</v>
      </c>
      <c r="D55" s="70" t="str">
        <f>Eingabe!$B$84</f>
        <v>Hemetsberger Julian</v>
      </c>
      <c r="E55" s="70" t="str">
        <f>Eingabe!$B$82</f>
        <v>NMS Neukirchen/V.</v>
      </c>
      <c r="F55" s="85">
        <f>Eingabe!$G$84</f>
        <v>0</v>
      </c>
      <c r="G55" s="204" t="s">
        <v>9</v>
      </c>
      <c r="H55" s="205">
        <f>Eingabe!$I$84</f>
        <v>0</v>
      </c>
      <c r="I55" s="70" t="s">
        <v>104</v>
      </c>
      <c r="J55" s="70"/>
      <c r="K55" s="101">
        <f t="shared" si="3"/>
      </c>
    </row>
    <row r="56" spans="1:11" s="161" customFormat="1" ht="12.75">
      <c r="A56" s="70"/>
      <c r="B56" s="70">
        <f t="shared" si="0"/>
      </c>
      <c r="C56" s="70" t="s">
        <v>97</v>
      </c>
      <c r="D56" s="70" t="str">
        <f>Eingabe!$B$85</f>
        <v>Krichbaum Felix</v>
      </c>
      <c r="E56" s="70" t="str">
        <f>Eingabe!$B$82</f>
        <v>NMS Neukirchen/V.</v>
      </c>
      <c r="F56" s="85">
        <f>Eingabe!$G$85</f>
        <v>0</v>
      </c>
      <c r="G56" s="204" t="s">
        <v>9</v>
      </c>
      <c r="H56" s="205">
        <f>Eingabe!$I$85</f>
        <v>0</v>
      </c>
      <c r="I56" s="70" t="s">
        <v>104</v>
      </c>
      <c r="J56" s="70"/>
      <c r="K56" s="101">
        <f aca="true" t="shared" si="4" ref="K56:K85">IF(F56=0,"",F56*60+H56)</f>
      </c>
    </row>
    <row r="57" spans="1:11" s="161" customFormat="1" ht="12.75">
      <c r="A57" s="70"/>
      <c r="B57" s="70">
        <f t="shared" si="0"/>
      </c>
      <c r="C57" s="70" t="s">
        <v>97</v>
      </c>
      <c r="D57" s="70" t="str">
        <f>Eingabe!$B$86</f>
        <v>Steindl Daniel</v>
      </c>
      <c r="E57" s="70" t="str">
        <f>Eingabe!$B$82</f>
        <v>NMS Neukirchen/V.</v>
      </c>
      <c r="F57" s="85">
        <f>Eingabe!$G$86</f>
        <v>0</v>
      </c>
      <c r="G57" s="204" t="s">
        <v>9</v>
      </c>
      <c r="H57" s="205">
        <f>Eingabe!$I$86</f>
        <v>0</v>
      </c>
      <c r="I57" s="70" t="s">
        <v>104</v>
      </c>
      <c r="J57" s="70"/>
      <c r="K57" s="101">
        <f t="shared" si="4"/>
      </c>
    </row>
    <row r="58" spans="1:11" s="161" customFormat="1" ht="12.75">
      <c r="A58" s="70"/>
      <c r="B58" s="70">
        <f t="shared" si="0"/>
      </c>
      <c r="C58" s="70" t="s">
        <v>97</v>
      </c>
      <c r="D58" s="70" t="str">
        <f>Eingabe!$B$87</f>
        <v>Uhrlich Lorenz</v>
      </c>
      <c r="E58" s="70" t="str">
        <f>Eingabe!$B$82</f>
        <v>NMS Neukirchen/V.</v>
      </c>
      <c r="F58" s="85">
        <f>Eingabe!$G$87</f>
        <v>0</v>
      </c>
      <c r="G58" s="204" t="s">
        <v>9</v>
      </c>
      <c r="H58" s="205">
        <f>Eingabe!$I$87</f>
        <v>0</v>
      </c>
      <c r="I58" s="70" t="s">
        <v>104</v>
      </c>
      <c r="J58" s="70"/>
      <c r="K58" s="101">
        <f t="shared" si="4"/>
      </c>
    </row>
    <row r="59" spans="1:11" s="161" customFormat="1" ht="12.75">
      <c r="A59" s="70"/>
      <c r="B59" s="70">
        <f t="shared" si="0"/>
      </c>
      <c r="C59" s="70" t="s">
        <v>97</v>
      </c>
      <c r="D59" s="70">
        <f>Eingabe!$B$91</f>
        <v>0</v>
      </c>
      <c r="E59" s="70" t="str">
        <f>Eingabe!$B$90</f>
        <v>SNMS Lenzing</v>
      </c>
      <c r="F59" s="85">
        <f>Eingabe!$G$91</f>
        <v>0</v>
      </c>
      <c r="G59" s="204" t="s">
        <v>9</v>
      </c>
      <c r="H59" s="205">
        <f>Eingabe!$I$91</f>
        <v>0</v>
      </c>
      <c r="I59" s="70" t="s">
        <v>104</v>
      </c>
      <c r="J59" s="70"/>
      <c r="K59" s="101">
        <f t="shared" si="4"/>
      </c>
    </row>
    <row r="60" spans="1:11" s="161" customFormat="1" ht="12.75">
      <c r="A60" s="70"/>
      <c r="B60" s="70">
        <f t="shared" si="0"/>
      </c>
      <c r="C60" s="70" t="s">
        <v>97</v>
      </c>
      <c r="D60" s="70">
        <f>Eingabe!$B$92</f>
        <v>0</v>
      </c>
      <c r="E60" s="70" t="str">
        <f>Eingabe!$B$90</f>
        <v>SNMS Lenzing</v>
      </c>
      <c r="F60" s="85">
        <f>Eingabe!$G$92</f>
        <v>0</v>
      </c>
      <c r="G60" s="204" t="s">
        <v>9</v>
      </c>
      <c r="H60" s="205">
        <f>Eingabe!$I$92</f>
        <v>0</v>
      </c>
      <c r="I60" s="70" t="s">
        <v>104</v>
      </c>
      <c r="J60" s="70"/>
      <c r="K60" s="101">
        <f t="shared" si="4"/>
      </c>
    </row>
    <row r="61" spans="1:11" s="161" customFormat="1" ht="12.75">
      <c r="A61" s="70"/>
      <c r="B61" s="70">
        <f t="shared" si="0"/>
      </c>
      <c r="C61" s="70" t="s">
        <v>97</v>
      </c>
      <c r="D61" s="70">
        <f>Eingabe!$B$93</f>
        <v>0</v>
      </c>
      <c r="E61" s="70" t="str">
        <f>Eingabe!$B$90</f>
        <v>SNMS Lenzing</v>
      </c>
      <c r="F61" s="85">
        <f>Eingabe!$G$93</f>
        <v>0</v>
      </c>
      <c r="G61" s="204" t="s">
        <v>9</v>
      </c>
      <c r="H61" s="205">
        <f>Eingabe!$I$93</f>
        <v>0</v>
      </c>
      <c r="I61" s="70" t="s">
        <v>104</v>
      </c>
      <c r="J61" s="70"/>
      <c r="K61" s="101">
        <f t="shared" si="4"/>
      </c>
    </row>
    <row r="62" spans="1:11" s="161" customFormat="1" ht="12.75">
      <c r="A62" s="70"/>
      <c r="B62" s="70">
        <f t="shared" si="0"/>
      </c>
      <c r="C62" s="70" t="s">
        <v>97</v>
      </c>
      <c r="D62" s="70">
        <f>Eingabe!$B$94</f>
        <v>0</v>
      </c>
      <c r="E62" s="70" t="str">
        <f>Eingabe!$B$90</f>
        <v>SNMS Lenzing</v>
      </c>
      <c r="F62" s="85">
        <f>Eingabe!$G$94</f>
        <v>0</v>
      </c>
      <c r="G62" s="204" t="s">
        <v>9</v>
      </c>
      <c r="H62" s="205">
        <f>Eingabe!$I$94</f>
        <v>0</v>
      </c>
      <c r="I62" s="70" t="s">
        <v>104</v>
      </c>
      <c r="J62" s="70"/>
      <c r="K62" s="101">
        <f t="shared" si="4"/>
      </c>
    </row>
    <row r="63" spans="1:11" s="161" customFormat="1" ht="12.75">
      <c r="A63" s="70"/>
      <c r="B63" s="70">
        <f t="shared" si="0"/>
      </c>
      <c r="C63" s="70" t="s">
        <v>97</v>
      </c>
      <c r="D63" s="70">
        <f>Eingabe!$B$95</f>
        <v>0</v>
      </c>
      <c r="E63" s="70" t="str">
        <f>Eingabe!$B$90</f>
        <v>SNMS Lenzing</v>
      </c>
      <c r="F63" s="85">
        <f>Eingabe!$G$95</f>
        <v>0</v>
      </c>
      <c r="G63" s="204" t="s">
        <v>9</v>
      </c>
      <c r="H63" s="205">
        <f>Eingabe!$I$95</f>
        <v>0</v>
      </c>
      <c r="I63" s="70" t="s">
        <v>104</v>
      </c>
      <c r="J63" s="70"/>
      <c r="K63" s="101">
        <f t="shared" si="4"/>
      </c>
    </row>
    <row r="64" spans="1:11" s="161" customFormat="1" ht="12.75">
      <c r="A64" s="70"/>
      <c r="B64" s="70">
        <f t="shared" si="0"/>
      </c>
      <c r="C64" s="70" t="s">
        <v>97</v>
      </c>
      <c r="D64" s="70" t="str">
        <f>Eingabe!$B$99</f>
        <v>Berger Fabian</v>
      </c>
      <c r="E64" s="70" t="str">
        <f>Eingabe!$B$98</f>
        <v>NMS2 Schwanenstadt</v>
      </c>
      <c r="F64" s="85">
        <f>Eingabe!$G$99</f>
        <v>0</v>
      </c>
      <c r="G64" s="204" t="s">
        <v>9</v>
      </c>
      <c r="H64" s="205">
        <f>Eingabe!$I$99</f>
        <v>0</v>
      </c>
      <c r="I64" s="70" t="s">
        <v>104</v>
      </c>
      <c r="J64" s="70"/>
      <c r="K64" s="101">
        <f t="shared" si="4"/>
      </c>
    </row>
    <row r="65" spans="1:11" s="161" customFormat="1" ht="12.75">
      <c r="A65" s="70"/>
      <c r="B65" s="70">
        <f t="shared" si="0"/>
      </c>
      <c r="C65" s="70" t="s">
        <v>97</v>
      </c>
      <c r="D65" s="70" t="str">
        <f>Eingabe!$B$100</f>
        <v>Lugmair Anton</v>
      </c>
      <c r="E65" s="70" t="str">
        <f>Eingabe!$B$98</f>
        <v>NMS2 Schwanenstadt</v>
      </c>
      <c r="F65" s="85">
        <f>Eingabe!$G$100</f>
        <v>0</v>
      </c>
      <c r="G65" s="204" t="s">
        <v>9</v>
      </c>
      <c r="H65" s="205">
        <f>Eingabe!$I$100</f>
        <v>0</v>
      </c>
      <c r="I65" s="70" t="s">
        <v>104</v>
      </c>
      <c r="J65" s="70"/>
      <c r="K65" s="101">
        <f t="shared" si="4"/>
      </c>
    </row>
    <row r="66" spans="1:11" s="161" customFormat="1" ht="12.75">
      <c r="A66" s="70"/>
      <c r="B66" s="70">
        <f t="shared" si="0"/>
      </c>
      <c r="C66" s="70" t="s">
        <v>97</v>
      </c>
      <c r="D66" s="70" t="str">
        <f>Eingabe!$B$101</f>
        <v>Schiller Lorenz</v>
      </c>
      <c r="E66" s="70" t="str">
        <f>Eingabe!$B$98</f>
        <v>NMS2 Schwanenstadt</v>
      </c>
      <c r="F66" s="85">
        <f>Eingabe!$G$101</f>
        <v>0</v>
      </c>
      <c r="G66" s="204" t="s">
        <v>9</v>
      </c>
      <c r="H66" s="205">
        <f>Eingabe!$I$101</f>
        <v>0</v>
      </c>
      <c r="I66" s="70" t="s">
        <v>104</v>
      </c>
      <c r="J66" s="70"/>
      <c r="K66" s="101">
        <f t="shared" si="4"/>
      </c>
    </row>
    <row r="67" spans="1:11" s="161" customFormat="1" ht="12.75">
      <c r="A67" s="70"/>
      <c r="B67" s="70">
        <f t="shared" si="0"/>
      </c>
      <c r="C67" s="70" t="s">
        <v>97</v>
      </c>
      <c r="D67" s="70" t="str">
        <f>Eingabe!$B$102</f>
        <v>Vorhauer Philipp</v>
      </c>
      <c r="E67" s="70" t="str">
        <f>Eingabe!$B$98</f>
        <v>NMS2 Schwanenstadt</v>
      </c>
      <c r="F67" s="85">
        <f>Eingabe!$G$102</f>
        <v>0</v>
      </c>
      <c r="G67" s="204" t="s">
        <v>9</v>
      </c>
      <c r="H67" s="205">
        <f>Eingabe!$I$102</f>
        <v>0</v>
      </c>
      <c r="I67" s="70" t="s">
        <v>104</v>
      </c>
      <c r="J67" s="70"/>
      <c r="K67" s="101">
        <f t="shared" si="4"/>
      </c>
    </row>
    <row r="68" spans="1:11" s="161" customFormat="1" ht="12.75">
      <c r="A68" s="70"/>
      <c r="B68" s="70">
        <f aca="true" t="shared" si="5" ref="B68:B131">IF(F68=0,"",RANK(K68,$K$4:$K$153,1))</f>
      </c>
      <c r="C68" s="70" t="s">
        <v>97</v>
      </c>
      <c r="D68" s="70" t="str">
        <f>Eingabe!$B$103</f>
        <v>Kemptner Simon</v>
      </c>
      <c r="E68" s="70" t="str">
        <f>Eingabe!$B$98</f>
        <v>NMS2 Schwanenstadt</v>
      </c>
      <c r="F68" s="85">
        <f>Eingabe!$G$103</f>
        <v>0</v>
      </c>
      <c r="G68" s="204" t="s">
        <v>9</v>
      </c>
      <c r="H68" s="205">
        <f>Eingabe!$I$103</f>
        <v>0</v>
      </c>
      <c r="I68" s="70" t="s">
        <v>104</v>
      </c>
      <c r="J68" s="70"/>
      <c r="K68" s="101">
        <f t="shared" si="4"/>
      </c>
    </row>
    <row r="69" spans="1:11" s="161" customFormat="1" ht="12.75">
      <c r="A69" s="70"/>
      <c r="B69" s="70">
        <f t="shared" si="5"/>
      </c>
      <c r="C69" s="70" t="s">
        <v>97</v>
      </c>
      <c r="D69" s="70" t="str">
        <f>Eingabe!$B$107</f>
        <v>M14/1</v>
      </c>
      <c r="E69" s="70" t="str">
        <f>Eingabe!$B$106</f>
        <v>NMS Ampflwang</v>
      </c>
      <c r="F69" s="85">
        <f>Eingabe!$G$107</f>
        <v>0</v>
      </c>
      <c r="G69" s="204" t="s">
        <v>9</v>
      </c>
      <c r="H69" s="205">
        <f>Eingabe!$I$107</f>
        <v>0</v>
      </c>
      <c r="I69" s="70" t="s">
        <v>104</v>
      </c>
      <c r="J69" s="70"/>
      <c r="K69" s="101">
        <f t="shared" si="4"/>
      </c>
    </row>
    <row r="70" spans="1:11" s="161" customFormat="1" ht="12.75">
      <c r="A70" s="70"/>
      <c r="B70" s="70">
        <f t="shared" si="5"/>
      </c>
      <c r="C70" s="70" t="s">
        <v>97</v>
      </c>
      <c r="D70" s="70" t="str">
        <f>Eingabe!$B$108</f>
        <v>M14/2</v>
      </c>
      <c r="E70" s="70" t="str">
        <f>Eingabe!$B$106</f>
        <v>NMS Ampflwang</v>
      </c>
      <c r="F70" s="85">
        <f>Eingabe!$G$108</f>
        <v>0</v>
      </c>
      <c r="G70" s="204" t="s">
        <v>9</v>
      </c>
      <c r="H70" s="205">
        <f>Eingabe!$I$108</f>
        <v>0</v>
      </c>
      <c r="I70" s="70" t="s">
        <v>104</v>
      </c>
      <c r="J70" s="70"/>
      <c r="K70" s="101">
        <f t="shared" si="4"/>
      </c>
    </row>
    <row r="71" spans="1:11" s="161" customFormat="1" ht="12.75">
      <c r="A71" s="70"/>
      <c r="B71" s="70">
        <f t="shared" si="5"/>
      </c>
      <c r="C71" s="70" t="s">
        <v>97</v>
      </c>
      <c r="D71" s="70" t="str">
        <f>Eingabe!$B$109</f>
        <v>M14/3</v>
      </c>
      <c r="E71" s="70" t="str">
        <f>Eingabe!$B$106</f>
        <v>NMS Ampflwang</v>
      </c>
      <c r="F71" s="85">
        <f>Eingabe!$G$109</f>
        <v>0</v>
      </c>
      <c r="G71" s="204" t="s">
        <v>9</v>
      </c>
      <c r="H71" s="205">
        <f>Eingabe!$I$109</f>
        <v>0</v>
      </c>
      <c r="I71" s="70" t="s">
        <v>104</v>
      </c>
      <c r="J71" s="70"/>
      <c r="K71" s="101">
        <f t="shared" si="4"/>
      </c>
    </row>
    <row r="72" spans="1:11" s="161" customFormat="1" ht="12.75">
      <c r="A72" s="70"/>
      <c r="B72" s="70">
        <f t="shared" si="5"/>
      </c>
      <c r="C72" s="70" t="s">
        <v>97</v>
      </c>
      <c r="D72" s="70" t="str">
        <f>Eingabe!$B$110</f>
        <v>M14/4</v>
      </c>
      <c r="E72" s="70" t="str">
        <f>Eingabe!$B$106</f>
        <v>NMS Ampflwang</v>
      </c>
      <c r="F72" s="85">
        <f>Eingabe!$G$110</f>
        <v>0</v>
      </c>
      <c r="G72" s="204" t="s">
        <v>9</v>
      </c>
      <c r="H72" s="205">
        <f>Eingabe!$I$110</f>
        <v>0</v>
      </c>
      <c r="I72" s="70" t="s">
        <v>104</v>
      </c>
      <c r="J72" s="70"/>
      <c r="K72" s="101">
        <f t="shared" si="4"/>
      </c>
    </row>
    <row r="73" spans="1:11" s="161" customFormat="1" ht="12.75">
      <c r="A73" s="70"/>
      <c r="B73" s="70">
        <f t="shared" si="5"/>
      </c>
      <c r="C73" s="70" t="s">
        <v>97</v>
      </c>
      <c r="D73" s="70" t="str">
        <f>Eingabe!$B$111</f>
        <v>M14/5</v>
      </c>
      <c r="E73" s="70" t="str">
        <f>Eingabe!$B$106</f>
        <v>NMS Ampflwang</v>
      </c>
      <c r="F73" s="85">
        <f>Eingabe!$G$111</f>
        <v>0</v>
      </c>
      <c r="G73" s="204" t="s">
        <v>9</v>
      </c>
      <c r="H73" s="205">
        <f>Eingabe!$I$111</f>
        <v>0</v>
      </c>
      <c r="I73" s="70" t="s">
        <v>104</v>
      </c>
      <c r="J73" s="70"/>
      <c r="K73" s="101">
        <f t="shared" si="4"/>
      </c>
    </row>
    <row r="74" spans="1:11" s="161" customFormat="1" ht="12.75">
      <c r="A74" s="70"/>
      <c r="B74" s="70">
        <f t="shared" si="5"/>
      </c>
      <c r="C74" s="70" t="s">
        <v>97</v>
      </c>
      <c r="D74" s="70" t="str">
        <f>Eingabe!$B$115</f>
        <v>M15/1</v>
      </c>
      <c r="E74" s="70" t="str">
        <f>Eingabe!$B$114</f>
        <v>NMS Frankenmarkt</v>
      </c>
      <c r="F74" s="85">
        <f>Eingabe!$G$115</f>
        <v>0</v>
      </c>
      <c r="G74" s="204" t="s">
        <v>9</v>
      </c>
      <c r="H74" s="205">
        <f>Eingabe!$I$115</f>
        <v>0</v>
      </c>
      <c r="I74" s="70" t="s">
        <v>104</v>
      </c>
      <c r="J74" s="70"/>
      <c r="K74" s="101">
        <f t="shared" si="4"/>
      </c>
    </row>
    <row r="75" spans="1:11" s="161" customFormat="1" ht="12.75">
      <c r="A75" s="70"/>
      <c r="B75" s="70">
        <f t="shared" si="5"/>
      </c>
      <c r="C75" s="70" t="s">
        <v>97</v>
      </c>
      <c r="D75" s="70" t="str">
        <f>Eingabe!$B$116</f>
        <v>M15/2</v>
      </c>
      <c r="E75" s="70" t="str">
        <f>Eingabe!$B$114</f>
        <v>NMS Frankenmarkt</v>
      </c>
      <c r="F75" s="85">
        <f>Eingabe!$G$116</f>
        <v>0</v>
      </c>
      <c r="G75" s="204" t="s">
        <v>9</v>
      </c>
      <c r="H75" s="205">
        <f>Eingabe!$I$116</f>
        <v>0</v>
      </c>
      <c r="I75" s="70" t="s">
        <v>104</v>
      </c>
      <c r="J75" s="70"/>
      <c r="K75" s="101">
        <f t="shared" si="4"/>
      </c>
    </row>
    <row r="76" spans="1:11" s="161" customFormat="1" ht="12.75">
      <c r="A76" s="70"/>
      <c r="B76" s="70">
        <f t="shared" si="5"/>
      </c>
      <c r="C76" s="70" t="s">
        <v>97</v>
      </c>
      <c r="D76" s="70" t="str">
        <f>Eingabe!$B$117</f>
        <v>M15/3</v>
      </c>
      <c r="E76" s="70" t="str">
        <f>Eingabe!$B$114</f>
        <v>NMS Frankenmarkt</v>
      </c>
      <c r="F76" s="85">
        <f>Eingabe!$G$117</f>
        <v>0</v>
      </c>
      <c r="G76" s="204" t="s">
        <v>9</v>
      </c>
      <c r="H76" s="205">
        <f>Eingabe!$I$117</f>
        <v>0</v>
      </c>
      <c r="I76" s="70" t="s">
        <v>104</v>
      </c>
      <c r="J76" s="70"/>
      <c r="K76" s="101">
        <f t="shared" si="4"/>
      </c>
    </row>
    <row r="77" spans="1:11" s="161" customFormat="1" ht="12.75">
      <c r="A77" s="70"/>
      <c r="B77" s="70">
        <f t="shared" si="5"/>
      </c>
      <c r="C77" s="70" t="s">
        <v>97</v>
      </c>
      <c r="D77" s="70" t="str">
        <f>Eingabe!$B$118</f>
        <v>M15/4</v>
      </c>
      <c r="E77" s="70" t="str">
        <f>Eingabe!$B$114</f>
        <v>NMS Frankenmarkt</v>
      </c>
      <c r="F77" s="85">
        <f>Eingabe!$G$118</f>
        <v>0</v>
      </c>
      <c r="G77" s="204" t="s">
        <v>9</v>
      </c>
      <c r="H77" s="205">
        <f>Eingabe!$I$118</f>
        <v>0</v>
      </c>
      <c r="I77" s="70" t="s">
        <v>104</v>
      </c>
      <c r="J77" s="70"/>
      <c r="K77" s="101">
        <f t="shared" si="4"/>
      </c>
    </row>
    <row r="78" spans="1:11" s="161" customFormat="1" ht="12.75">
      <c r="A78" s="70"/>
      <c r="B78" s="70">
        <f t="shared" si="5"/>
      </c>
      <c r="C78" s="70" t="s">
        <v>97</v>
      </c>
      <c r="D78" s="70" t="str">
        <f>Eingabe!$B$119</f>
        <v>M15/5</v>
      </c>
      <c r="E78" s="70" t="str">
        <f>Eingabe!$B$114</f>
        <v>NMS Frankenmarkt</v>
      </c>
      <c r="F78" s="85">
        <f>Eingabe!$G$119</f>
        <v>0</v>
      </c>
      <c r="G78" s="204" t="s">
        <v>9</v>
      </c>
      <c r="H78" s="205">
        <f>Eingabe!$I$119</f>
        <v>0</v>
      </c>
      <c r="I78" s="70" t="s">
        <v>104</v>
      </c>
      <c r="J78" s="70"/>
      <c r="K78" s="101">
        <f t="shared" si="4"/>
      </c>
    </row>
    <row r="79" spans="1:11" s="161" customFormat="1" ht="12.75">
      <c r="A79" s="70"/>
      <c r="B79" s="70">
        <f t="shared" si="5"/>
      </c>
      <c r="C79" s="70" t="s">
        <v>97</v>
      </c>
      <c r="D79" s="70" t="str">
        <f>Eingabe!$B$123</f>
        <v>M16/1</v>
      </c>
      <c r="E79" s="70" t="str">
        <f>Eingabe!$B$122</f>
        <v>NMS1 Sport Schwanenstadt</v>
      </c>
      <c r="F79" s="85">
        <f>Eingabe!$G$123</f>
        <v>0</v>
      </c>
      <c r="G79" s="204" t="s">
        <v>9</v>
      </c>
      <c r="H79" s="205">
        <f>Eingabe!$I$123</f>
        <v>0</v>
      </c>
      <c r="I79" s="70" t="s">
        <v>104</v>
      </c>
      <c r="J79" s="70"/>
      <c r="K79" s="101">
        <f t="shared" si="4"/>
      </c>
    </row>
    <row r="80" spans="1:11" s="161" customFormat="1" ht="12.75">
      <c r="A80" s="70"/>
      <c r="B80" s="70">
        <f t="shared" si="5"/>
      </c>
      <c r="C80" s="70" t="s">
        <v>97</v>
      </c>
      <c r="D80" s="70" t="str">
        <f>Eingabe!$B$124</f>
        <v>M16/2</v>
      </c>
      <c r="E80" s="70" t="str">
        <f>Eingabe!$B$122</f>
        <v>NMS1 Sport Schwanenstadt</v>
      </c>
      <c r="F80" s="85">
        <f>Eingabe!$G$124</f>
        <v>0</v>
      </c>
      <c r="G80" s="204" t="s">
        <v>9</v>
      </c>
      <c r="H80" s="205">
        <f>Eingabe!$I$124</f>
        <v>0</v>
      </c>
      <c r="I80" s="70" t="s">
        <v>104</v>
      </c>
      <c r="J80" s="70"/>
      <c r="K80" s="101">
        <f t="shared" si="4"/>
      </c>
    </row>
    <row r="81" spans="1:11" s="161" customFormat="1" ht="12.75">
      <c r="A81" s="70"/>
      <c r="B81" s="70">
        <f t="shared" si="5"/>
      </c>
      <c r="C81" s="70" t="s">
        <v>97</v>
      </c>
      <c r="D81" s="70" t="str">
        <f>Eingabe!$B$125</f>
        <v>M16/3</v>
      </c>
      <c r="E81" s="70" t="str">
        <f>Eingabe!$B$122</f>
        <v>NMS1 Sport Schwanenstadt</v>
      </c>
      <c r="F81" s="85">
        <f>Eingabe!$G$125</f>
        <v>0</v>
      </c>
      <c r="G81" s="204" t="s">
        <v>9</v>
      </c>
      <c r="H81" s="205">
        <f>Eingabe!$I$125</f>
        <v>0</v>
      </c>
      <c r="I81" s="70" t="s">
        <v>104</v>
      </c>
      <c r="J81" s="70"/>
      <c r="K81" s="101">
        <f t="shared" si="4"/>
      </c>
    </row>
    <row r="82" spans="1:11" s="161" customFormat="1" ht="12.75">
      <c r="A82" s="70"/>
      <c r="B82" s="70">
        <f t="shared" si="5"/>
      </c>
      <c r="C82" s="70" t="s">
        <v>97</v>
      </c>
      <c r="D82" s="70" t="str">
        <f>Eingabe!$B$126</f>
        <v>M16/4</v>
      </c>
      <c r="E82" s="70" t="str">
        <f>Eingabe!$B$122</f>
        <v>NMS1 Sport Schwanenstadt</v>
      </c>
      <c r="F82" s="85">
        <f>Eingabe!$G$126</f>
        <v>0</v>
      </c>
      <c r="G82" s="204" t="s">
        <v>9</v>
      </c>
      <c r="H82" s="205">
        <f>Eingabe!$I$126</f>
        <v>0</v>
      </c>
      <c r="I82" s="70" t="s">
        <v>104</v>
      </c>
      <c r="J82" s="70"/>
      <c r="K82" s="101">
        <f t="shared" si="4"/>
      </c>
    </row>
    <row r="83" spans="1:11" s="161" customFormat="1" ht="12.75">
      <c r="A83" s="70"/>
      <c r="B83" s="70">
        <f t="shared" si="5"/>
      </c>
      <c r="C83" s="70" t="s">
        <v>97</v>
      </c>
      <c r="D83" s="70" t="str">
        <f>Eingabe!$B$127</f>
        <v>M16/5</v>
      </c>
      <c r="E83" s="70" t="str">
        <f>Eingabe!$B$122</f>
        <v>NMS1 Sport Schwanenstadt</v>
      </c>
      <c r="F83" s="85">
        <f>Eingabe!$G$127</f>
        <v>0</v>
      </c>
      <c r="G83" s="204" t="s">
        <v>9</v>
      </c>
      <c r="H83" s="205">
        <f>Eingabe!$I$127</f>
        <v>0</v>
      </c>
      <c r="I83" s="70" t="s">
        <v>104</v>
      </c>
      <c r="J83" s="70"/>
      <c r="K83" s="101">
        <f t="shared" si="4"/>
      </c>
    </row>
    <row r="84" spans="1:11" s="161" customFormat="1" ht="12.75">
      <c r="A84" s="70"/>
      <c r="B84" s="70">
        <f t="shared" si="5"/>
      </c>
      <c r="C84" s="70" t="s">
        <v>97</v>
      </c>
      <c r="D84" s="70" t="str">
        <f>Eingabe!$B$131</f>
        <v>M17/1</v>
      </c>
      <c r="E84" s="70" t="str">
        <f>Eingabe!$B$130</f>
        <v>M17</v>
      </c>
      <c r="F84" s="85">
        <f>Eingabe!$G$131</f>
        <v>0</v>
      </c>
      <c r="G84" s="204" t="s">
        <v>9</v>
      </c>
      <c r="H84" s="205">
        <f>Eingabe!$I$131</f>
        <v>0</v>
      </c>
      <c r="I84" s="70" t="s">
        <v>104</v>
      </c>
      <c r="J84" s="70"/>
      <c r="K84" s="101">
        <f t="shared" si="4"/>
      </c>
    </row>
    <row r="85" spans="1:11" s="161" customFormat="1" ht="12.75">
      <c r="A85" s="70"/>
      <c r="B85" s="70">
        <f t="shared" si="5"/>
      </c>
      <c r="C85" s="70" t="s">
        <v>97</v>
      </c>
      <c r="D85" s="70" t="str">
        <f>Eingabe!$B$132</f>
        <v>M17/2</v>
      </c>
      <c r="E85" s="70" t="str">
        <f>Eingabe!$B$130</f>
        <v>M17</v>
      </c>
      <c r="F85" s="85">
        <f>Eingabe!$G$132</f>
        <v>0</v>
      </c>
      <c r="G85" s="204" t="s">
        <v>9</v>
      </c>
      <c r="H85" s="205">
        <f>Eingabe!$I$132</f>
        <v>0</v>
      </c>
      <c r="I85" s="70" t="s">
        <v>104</v>
      </c>
      <c r="J85" s="70"/>
      <c r="K85" s="101">
        <f t="shared" si="4"/>
      </c>
    </row>
    <row r="86" spans="1:11" s="161" customFormat="1" ht="12.75">
      <c r="A86" s="70"/>
      <c r="B86" s="70">
        <f t="shared" si="5"/>
      </c>
      <c r="C86" s="70" t="s">
        <v>97</v>
      </c>
      <c r="D86" s="70" t="str">
        <f>Eingabe!$B$133</f>
        <v>M17/3</v>
      </c>
      <c r="E86" s="70" t="str">
        <f>Eingabe!$B$130</f>
        <v>M17</v>
      </c>
      <c r="F86" s="85">
        <f>Eingabe!$G$133</f>
        <v>0</v>
      </c>
      <c r="G86" s="204" t="s">
        <v>9</v>
      </c>
      <c r="H86" s="205">
        <f>Eingabe!$I$133</f>
        <v>0</v>
      </c>
      <c r="I86" s="70" t="s">
        <v>104</v>
      </c>
      <c r="J86" s="70"/>
      <c r="K86" s="101">
        <f aca="true" t="shared" si="6" ref="K86:K101">IF(F86=0,"",F86*60+H86)</f>
      </c>
    </row>
    <row r="87" spans="1:11" s="161" customFormat="1" ht="12.75">
      <c r="A87" s="70"/>
      <c r="B87" s="70">
        <f t="shared" si="5"/>
      </c>
      <c r="C87" s="70" t="s">
        <v>97</v>
      </c>
      <c r="D87" s="70" t="str">
        <f>Eingabe!$B$134</f>
        <v>M17/4</v>
      </c>
      <c r="E87" s="70" t="str">
        <f>Eingabe!$B$130</f>
        <v>M17</v>
      </c>
      <c r="F87" s="85">
        <f>Eingabe!$G$134</f>
        <v>0</v>
      </c>
      <c r="G87" s="204" t="s">
        <v>9</v>
      </c>
      <c r="H87" s="205">
        <f>Eingabe!$I$134</f>
        <v>0</v>
      </c>
      <c r="I87" s="70" t="s">
        <v>104</v>
      </c>
      <c r="J87" s="70"/>
      <c r="K87" s="101">
        <f t="shared" si="6"/>
      </c>
    </row>
    <row r="88" spans="1:11" s="161" customFormat="1" ht="12.75">
      <c r="A88" s="70"/>
      <c r="B88" s="70">
        <f t="shared" si="5"/>
      </c>
      <c r="C88" s="70" t="s">
        <v>97</v>
      </c>
      <c r="D88" s="70" t="str">
        <f>Eingabe!$B$135</f>
        <v>M17/5</v>
      </c>
      <c r="E88" s="70" t="str">
        <f>Eingabe!$B$130</f>
        <v>M17</v>
      </c>
      <c r="F88" s="85">
        <f>Eingabe!$G$135</f>
        <v>0</v>
      </c>
      <c r="G88" s="204" t="s">
        <v>9</v>
      </c>
      <c r="H88" s="205">
        <f>Eingabe!$I$135</f>
        <v>0</v>
      </c>
      <c r="I88" s="70" t="s">
        <v>104</v>
      </c>
      <c r="J88" s="70"/>
      <c r="K88" s="101">
        <f t="shared" si="6"/>
      </c>
    </row>
    <row r="89" spans="1:11" s="161" customFormat="1" ht="12.75">
      <c r="A89" s="70"/>
      <c r="B89" s="70">
        <f t="shared" si="5"/>
      </c>
      <c r="C89" s="70" t="s">
        <v>97</v>
      </c>
      <c r="D89" s="70" t="str">
        <f>Eingabe!$B$139</f>
        <v>M18/1</v>
      </c>
      <c r="E89" s="70" t="str">
        <f>Eingabe!$B$138</f>
        <v>M18</v>
      </c>
      <c r="F89" s="85">
        <f>Eingabe!$G$139</f>
        <v>0</v>
      </c>
      <c r="G89" s="204" t="s">
        <v>9</v>
      </c>
      <c r="H89" s="205">
        <f>Eingabe!$I$139</f>
        <v>0</v>
      </c>
      <c r="I89" s="70" t="s">
        <v>104</v>
      </c>
      <c r="J89" s="70"/>
      <c r="K89" s="101">
        <f t="shared" si="6"/>
      </c>
    </row>
    <row r="90" spans="1:11" s="161" customFormat="1" ht="12.75">
      <c r="A90" s="70"/>
      <c r="B90" s="70">
        <f t="shared" si="5"/>
      </c>
      <c r="C90" s="70" t="s">
        <v>97</v>
      </c>
      <c r="D90" s="70" t="str">
        <f>Eingabe!$B$140</f>
        <v>M18/2</v>
      </c>
      <c r="E90" s="70" t="str">
        <f>Eingabe!$B$138</f>
        <v>M18</v>
      </c>
      <c r="F90" s="85">
        <f>Eingabe!$G$140</f>
        <v>0</v>
      </c>
      <c r="G90" s="204" t="s">
        <v>9</v>
      </c>
      <c r="H90" s="205">
        <f>Eingabe!$I$140</f>
        <v>0</v>
      </c>
      <c r="I90" s="70" t="s">
        <v>104</v>
      </c>
      <c r="J90" s="70"/>
      <c r="K90" s="101">
        <f t="shared" si="6"/>
      </c>
    </row>
    <row r="91" spans="1:11" s="161" customFormat="1" ht="12.75">
      <c r="A91" s="70"/>
      <c r="B91" s="70">
        <f t="shared" si="5"/>
      </c>
      <c r="C91" s="70" t="s">
        <v>97</v>
      </c>
      <c r="D91" s="70" t="str">
        <f>Eingabe!$B$141</f>
        <v>M18/3</v>
      </c>
      <c r="E91" s="70" t="str">
        <f>Eingabe!$B$138</f>
        <v>M18</v>
      </c>
      <c r="F91" s="85">
        <f>Eingabe!$G$141</f>
        <v>0</v>
      </c>
      <c r="G91" s="204" t="s">
        <v>9</v>
      </c>
      <c r="H91" s="205">
        <f>Eingabe!$I$141</f>
        <v>0</v>
      </c>
      <c r="I91" s="70" t="s">
        <v>104</v>
      </c>
      <c r="J91" s="70"/>
      <c r="K91" s="101">
        <f t="shared" si="6"/>
      </c>
    </row>
    <row r="92" spans="1:11" s="161" customFormat="1" ht="12.75">
      <c r="A92" s="70"/>
      <c r="B92" s="70">
        <f t="shared" si="5"/>
      </c>
      <c r="C92" s="70" t="s">
        <v>97</v>
      </c>
      <c r="D92" s="70" t="str">
        <f>Eingabe!$B$142</f>
        <v>M18/4</v>
      </c>
      <c r="E92" s="70" t="str">
        <f>Eingabe!$B$138</f>
        <v>M18</v>
      </c>
      <c r="F92" s="85">
        <f>Eingabe!$G$142</f>
        <v>0</v>
      </c>
      <c r="G92" s="204" t="s">
        <v>9</v>
      </c>
      <c r="H92" s="205">
        <f>Eingabe!$I$142</f>
        <v>0</v>
      </c>
      <c r="I92" s="70" t="s">
        <v>104</v>
      </c>
      <c r="J92" s="70"/>
      <c r="K92" s="101">
        <f t="shared" si="6"/>
      </c>
    </row>
    <row r="93" spans="1:11" s="161" customFormat="1" ht="12.75">
      <c r="A93" s="70"/>
      <c r="B93" s="70">
        <f t="shared" si="5"/>
      </c>
      <c r="C93" s="70" t="s">
        <v>97</v>
      </c>
      <c r="D93" s="70" t="str">
        <f>Eingabe!$B$143</f>
        <v>M18/5</v>
      </c>
      <c r="E93" s="70" t="str">
        <f>Eingabe!$B$138</f>
        <v>M18</v>
      </c>
      <c r="F93" s="85">
        <f>Eingabe!$G$143</f>
        <v>0</v>
      </c>
      <c r="G93" s="204" t="s">
        <v>9</v>
      </c>
      <c r="H93" s="205">
        <f>Eingabe!$I$143</f>
        <v>0</v>
      </c>
      <c r="I93" s="70" t="s">
        <v>104</v>
      </c>
      <c r="J93" s="70"/>
      <c r="K93" s="101">
        <f t="shared" si="6"/>
      </c>
    </row>
    <row r="94" spans="1:11" s="161" customFormat="1" ht="12.75">
      <c r="A94" s="70"/>
      <c r="B94" s="70">
        <f t="shared" si="5"/>
      </c>
      <c r="C94" s="70" t="s">
        <v>97</v>
      </c>
      <c r="D94" s="70" t="str">
        <f>Eingabe!$B$147</f>
        <v>M19/1</v>
      </c>
      <c r="E94" s="70" t="str">
        <f>Eingabe!$B$146</f>
        <v>M19</v>
      </c>
      <c r="F94" s="85">
        <f>Eingabe!$G$147</f>
        <v>0</v>
      </c>
      <c r="G94" s="204" t="s">
        <v>9</v>
      </c>
      <c r="H94" s="205">
        <f>Eingabe!$I$147</f>
        <v>0</v>
      </c>
      <c r="I94" s="70" t="s">
        <v>104</v>
      </c>
      <c r="J94" s="70"/>
      <c r="K94" s="101">
        <f t="shared" si="6"/>
      </c>
    </row>
    <row r="95" spans="1:11" s="161" customFormat="1" ht="12.75">
      <c r="A95" s="70"/>
      <c r="B95" s="70">
        <f t="shared" si="5"/>
      </c>
      <c r="C95" s="70" t="s">
        <v>97</v>
      </c>
      <c r="D95" s="70" t="str">
        <f>Eingabe!$B$148</f>
        <v>M19/2</v>
      </c>
      <c r="E95" s="70" t="str">
        <f>Eingabe!$B$146</f>
        <v>M19</v>
      </c>
      <c r="F95" s="85">
        <f>Eingabe!$G$148</f>
        <v>0</v>
      </c>
      <c r="G95" s="204" t="s">
        <v>9</v>
      </c>
      <c r="H95" s="205">
        <f>Eingabe!$I$148</f>
        <v>0</v>
      </c>
      <c r="I95" s="70" t="s">
        <v>104</v>
      </c>
      <c r="J95" s="70"/>
      <c r="K95" s="101">
        <f t="shared" si="6"/>
      </c>
    </row>
    <row r="96" spans="1:11" s="161" customFormat="1" ht="12.75">
      <c r="A96" s="70"/>
      <c r="B96" s="70">
        <f t="shared" si="5"/>
      </c>
      <c r="C96" s="70" t="s">
        <v>97</v>
      </c>
      <c r="D96" s="70" t="str">
        <f>Eingabe!$B$149</f>
        <v>M19/3</v>
      </c>
      <c r="E96" s="70" t="str">
        <f>Eingabe!$B$146</f>
        <v>M19</v>
      </c>
      <c r="F96" s="85">
        <f>Eingabe!$G$149</f>
        <v>0</v>
      </c>
      <c r="G96" s="204" t="s">
        <v>9</v>
      </c>
      <c r="H96" s="205">
        <f>Eingabe!$I$149</f>
        <v>0</v>
      </c>
      <c r="I96" s="70" t="s">
        <v>104</v>
      </c>
      <c r="J96" s="70"/>
      <c r="K96" s="101">
        <f t="shared" si="6"/>
      </c>
    </row>
    <row r="97" spans="1:11" s="161" customFormat="1" ht="12.75">
      <c r="A97" s="70"/>
      <c r="B97" s="70">
        <f t="shared" si="5"/>
      </c>
      <c r="C97" s="70" t="s">
        <v>97</v>
      </c>
      <c r="D97" s="70" t="str">
        <f>Eingabe!$B$150</f>
        <v>M19/4</v>
      </c>
      <c r="E97" s="70" t="str">
        <f>Eingabe!$B$146</f>
        <v>M19</v>
      </c>
      <c r="F97" s="85">
        <f>Eingabe!$G$150</f>
        <v>0</v>
      </c>
      <c r="G97" s="204" t="s">
        <v>9</v>
      </c>
      <c r="H97" s="205">
        <f>Eingabe!$I$150</f>
        <v>0</v>
      </c>
      <c r="I97" s="70" t="s">
        <v>104</v>
      </c>
      <c r="J97" s="70"/>
      <c r="K97" s="101">
        <f t="shared" si="6"/>
      </c>
    </row>
    <row r="98" spans="1:11" s="161" customFormat="1" ht="12.75">
      <c r="A98" s="70"/>
      <c r="B98" s="70">
        <f t="shared" si="5"/>
      </c>
      <c r="C98" s="70" t="s">
        <v>97</v>
      </c>
      <c r="D98" s="70" t="str">
        <f>Eingabe!$B$151</f>
        <v>M19/5</v>
      </c>
      <c r="E98" s="70" t="str">
        <f>Eingabe!$B$146</f>
        <v>M19</v>
      </c>
      <c r="F98" s="85">
        <f>Eingabe!$G$151</f>
        <v>0</v>
      </c>
      <c r="G98" s="204" t="s">
        <v>9</v>
      </c>
      <c r="H98" s="205">
        <f>Eingabe!$I$151</f>
        <v>0</v>
      </c>
      <c r="I98" s="70" t="s">
        <v>104</v>
      </c>
      <c r="J98" s="70"/>
      <c r="K98" s="101">
        <f t="shared" si="6"/>
      </c>
    </row>
    <row r="99" spans="1:11" s="161" customFormat="1" ht="12.75">
      <c r="A99" s="70"/>
      <c r="B99" s="70">
        <f t="shared" si="5"/>
      </c>
      <c r="C99" s="70" t="s">
        <v>97</v>
      </c>
      <c r="D99" s="70" t="str">
        <f>Eingabe!$B$155</f>
        <v>M20/1</v>
      </c>
      <c r="E99" s="70" t="str">
        <f>Eingabe!$B$154</f>
        <v>M20</v>
      </c>
      <c r="F99" s="85">
        <f>Eingabe!$G$155</f>
        <v>0</v>
      </c>
      <c r="G99" s="204" t="s">
        <v>9</v>
      </c>
      <c r="H99" s="205">
        <f>Eingabe!$I$155</f>
        <v>0</v>
      </c>
      <c r="I99" s="70" t="s">
        <v>104</v>
      </c>
      <c r="J99" s="70"/>
      <c r="K99" s="101">
        <f t="shared" si="6"/>
      </c>
    </row>
    <row r="100" spans="1:11" s="161" customFormat="1" ht="12.75">
      <c r="A100" s="70"/>
      <c r="B100" s="70">
        <f t="shared" si="5"/>
      </c>
      <c r="C100" s="70" t="s">
        <v>97</v>
      </c>
      <c r="D100" s="70" t="str">
        <f>Eingabe!$B$156</f>
        <v>M20/2</v>
      </c>
      <c r="E100" s="70" t="str">
        <f>Eingabe!$B$154</f>
        <v>M20</v>
      </c>
      <c r="F100" s="85">
        <f>Eingabe!$G$156</f>
        <v>0</v>
      </c>
      <c r="G100" s="204" t="s">
        <v>9</v>
      </c>
      <c r="H100" s="205">
        <f>Eingabe!$I$156</f>
        <v>0</v>
      </c>
      <c r="I100" s="70" t="s">
        <v>104</v>
      </c>
      <c r="J100" s="70"/>
      <c r="K100" s="101">
        <f t="shared" si="6"/>
      </c>
    </row>
    <row r="101" spans="1:11" s="161" customFormat="1" ht="12.75">
      <c r="A101" s="70"/>
      <c r="B101" s="70">
        <f t="shared" si="5"/>
      </c>
      <c r="C101" s="70" t="s">
        <v>97</v>
      </c>
      <c r="D101" s="70" t="str">
        <f>Eingabe!$B$157</f>
        <v>M20/3</v>
      </c>
      <c r="E101" s="70" t="str">
        <f>Eingabe!$B$154</f>
        <v>M20</v>
      </c>
      <c r="F101" s="85">
        <f>Eingabe!$G$157</f>
        <v>0</v>
      </c>
      <c r="G101" s="204" t="s">
        <v>9</v>
      </c>
      <c r="H101" s="205">
        <f>Eingabe!$I$157</f>
        <v>0</v>
      </c>
      <c r="I101" s="70" t="s">
        <v>104</v>
      </c>
      <c r="J101" s="70"/>
      <c r="K101" s="101">
        <f t="shared" si="6"/>
      </c>
    </row>
    <row r="102" spans="1:11" s="161" customFormat="1" ht="12.75">
      <c r="A102" s="70"/>
      <c r="B102" s="70">
        <f t="shared" si="5"/>
      </c>
      <c r="C102" s="70" t="s">
        <v>97</v>
      </c>
      <c r="D102" s="70" t="str">
        <f>Eingabe!$B$158</f>
        <v>M20/4</v>
      </c>
      <c r="E102" s="70" t="str">
        <f>Eingabe!$B$154</f>
        <v>M20</v>
      </c>
      <c r="F102" s="85">
        <f>Eingabe!$G$158</f>
        <v>0</v>
      </c>
      <c r="G102" s="204" t="s">
        <v>9</v>
      </c>
      <c r="H102" s="205">
        <f>Eingabe!$I$158</f>
        <v>0</v>
      </c>
      <c r="I102" s="70" t="s">
        <v>104</v>
      </c>
      <c r="J102" s="70"/>
      <c r="K102" s="101">
        <f>IF(F102=0,"",F102*60+H102)</f>
      </c>
    </row>
    <row r="103" spans="1:11" s="161" customFormat="1" ht="12.75">
      <c r="A103" s="70"/>
      <c r="B103" s="70">
        <f t="shared" si="5"/>
      </c>
      <c r="C103" s="70" t="s">
        <v>97</v>
      </c>
      <c r="D103" s="70" t="str">
        <f>Eingabe!$B$159</f>
        <v>M20/5</v>
      </c>
      <c r="E103" s="70" t="str">
        <f>Eingabe!$B$154</f>
        <v>M20</v>
      </c>
      <c r="F103" s="85">
        <f>Eingabe!$G$159</f>
        <v>0</v>
      </c>
      <c r="G103" s="204" t="s">
        <v>9</v>
      </c>
      <c r="H103" s="205">
        <f>Eingabe!$I$159</f>
        <v>0</v>
      </c>
      <c r="I103" s="70" t="s">
        <v>104</v>
      </c>
      <c r="J103" s="70"/>
      <c r="K103" s="101">
        <f>IF(F103=0,"",F103*60+H103)</f>
      </c>
    </row>
    <row r="104" spans="1:11" s="161" customFormat="1" ht="12.75">
      <c r="A104" s="70"/>
      <c r="B104" s="70">
        <f t="shared" si="5"/>
      </c>
      <c r="C104" s="70" t="s">
        <v>97</v>
      </c>
      <c r="D104" s="70" t="str">
        <f>Eingabe!$B$163</f>
        <v>M21/1</v>
      </c>
      <c r="E104" s="70" t="str">
        <f>Eingabe!$B$162</f>
        <v>M21</v>
      </c>
      <c r="F104" s="85">
        <f>Eingabe!$G$163</f>
        <v>0</v>
      </c>
      <c r="G104" s="204" t="s">
        <v>9</v>
      </c>
      <c r="H104" s="205">
        <f>Eingabe!$I$163</f>
        <v>0</v>
      </c>
      <c r="I104" s="70" t="s">
        <v>104</v>
      </c>
      <c r="J104" s="70"/>
      <c r="K104" s="101">
        <f aca="true" t="shared" si="7" ref="K104:K153">IF(F104=0,"",F104*60+H104)</f>
      </c>
    </row>
    <row r="105" spans="1:11" s="161" customFormat="1" ht="12.75">
      <c r="A105" s="70"/>
      <c r="B105" s="70">
        <f t="shared" si="5"/>
      </c>
      <c r="C105" s="70" t="s">
        <v>97</v>
      </c>
      <c r="D105" s="70" t="str">
        <f>Eingabe!$B$164</f>
        <v>M21/2</v>
      </c>
      <c r="E105" s="70" t="str">
        <f>Eingabe!$B$162</f>
        <v>M21</v>
      </c>
      <c r="F105" s="85">
        <f>Eingabe!$G$164</f>
        <v>0</v>
      </c>
      <c r="G105" s="204" t="s">
        <v>9</v>
      </c>
      <c r="H105" s="205">
        <f>Eingabe!$I$164</f>
        <v>0</v>
      </c>
      <c r="I105" s="70" t="s">
        <v>104</v>
      </c>
      <c r="J105" s="70"/>
      <c r="K105" s="101">
        <f t="shared" si="7"/>
      </c>
    </row>
    <row r="106" spans="1:11" s="161" customFormat="1" ht="12.75">
      <c r="A106" s="70"/>
      <c r="B106" s="70">
        <f t="shared" si="5"/>
      </c>
      <c r="C106" s="70" t="s">
        <v>97</v>
      </c>
      <c r="D106" s="70" t="str">
        <f>Eingabe!$B$165</f>
        <v>M21/3</v>
      </c>
      <c r="E106" s="70" t="str">
        <f>Eingabe!$B$162</f>
        <v>M21</v>
      </c>
      <c r="F106" s="85">
        <f>Eingabe!$G$165</f>
        <v>0</v>
      </c>
      <c r="G106" s="204" t="s">
        <v>9</v>
      </c>
      <c r="H106" s="205">
        <f>Eingabe!$I$165</f>
        <v>0</v>
      </c>
      <c r="I106" s="70" t="s">
        <v>104</v>
      </c>
      <c r="J106" s="70"/>
      <c r="K106" s="101">
        <f t="shared" si="7"/>
      </c>
    </row>
    <row r="107" spans="1:11" s="161" customFormat="1" ht="12.75">
      <c r="A107" s="70"/>
      <c r="B107" s="70">
        <f t="shared" si="5"/>
      </c>
      <c r="C107" s="70" t="s">
        <v>97</v>
      </c>
      <c r="D107" s="70" t="str">
        <f>Eingabe!$B$166</f>
        <v>M21/4</v>
      </c>
      <c r="E107" s="70" t="str">
        <f>Eingabe!$B$162</f>
        <v>M21</v>
      </c>
      <c r="F107" s="85">
        <f>Eingabe!$G$166</f>
        <v>0</v>
      </c>
      <c r="G107" s="204" t="s">
        <v>9</v>
      </c>
      <c r="H107" s="205">
        <f>Eingabe!$I$166</f>
        <v>0</v>
      </c>
      <c r="I107" s="70" t="s">
        <v>104</v>
      </c>
      <c r="J107" s="70"/>
      <c r="K107" s="101">
        <f t="shared" si="7"/>
      </c>
    </row>
    <row r="108" spans="1:11" s="161" customFormat="1" ht="12.75">
      <c r="A108" s="70"/>
      <c r="B108" s="70">
        <f t="shared" si="5"/>
      </c>
      <c r="C108" s="70" t="s">
        <v>97</v>
      </c>
      <c r="D108" s="70" t="str">
        <f>Eingabe!$B$167</f>
        <v>M21/5</v>
      </c>
      <c r="E108" s="70" t="str">
        <f>Eingabe!$B$162</f>
        <v>M21</v>
      </c>
      <c r="F108" s="85">
        <f>Eingabe!$G$167</f>
        <v>0</v>
      </c>
      <c r="G108" s="204" t="s">
        <v>9</v>
      </c>
      <c r="H108" s="205">
        <f>Eingabe!$I$167</f>
        <v>0</v>
      </c>
      <c r="I108" s="70" t="s">
        <v>104</v>
      </c>
      <c r="J108" s="70"/>
      <c r="K108" s="101">
        <f t="shared" si="7"/>
      </c>
    </row>
    <row r="109" spans="1:11" s="161" customFormat="1" ht="12.75">
      <c r="A109" s="70"/>
      <c r="B109" s="70">
        <f t="shared" si="5"/>
      </c>
      <c r="C109" s="70" t="s">
        <v>97</v>
      </c>
      <c r="D109" s="70" t="str">
        <f>Eingabe!$B$171</f>
        <v>M22/1</v>
      </c>
      <c r="E109" s="70" t="str">
        <f>Eingabe!$B$170</f>
        <v>M22</v>
      </c>
      <c r="F109" s="85">
        <f>Eingabe!$G$171</f>
        <v>0</v>
      </c>
      <c r="G109" s="204" t="s">
        <v>9</v>
      </c>
      <c r="H109" s="205">
        <f>Eingabe!$I$171</f>
        <v>0</v>
      </c>
      <c r="I109" s="70" t="s">
        <v>104</v>
      </c>
      <c r="J109" s="70"/>
      <c r="K109" s="101">
        <f t="shared" si="7"/>
      </c>
    </row>
    <row r="110" spans="1:11" s="161" customFormat="1" ht="12.75">
      <c r="A110" s="70"/>
      <c r="B110" s="70">
        <f t="shared" si="5"/>
      </c>
      <c r="C110" s="70" t="s">
        <v>97</v>
      </c>
      <c r="D110" s="70" t="str">
        <f>Eingabe!$B$172</f>
        <v>M22/2</v>
      </c>
      <c r="E110" s="70" t="str">
        <f>Eingabe!$B$170</f>
        <v>M22</v>
      </c>
      <c r="F110" s="85">
        <f>Eingabe!$G$172</f>
        <v>0</v>
      </c>
      <c r="G110" s="204" t="s">
        <v>9</v>
      </c>
      <c r="H110" s="205">
        <f>Eingabe!$I$172</f>
        <v>0</v>
      </c>
      <c r="I110" s="70" t="s">
        <v>104</v>
      </c>
      <c r="J110" s="70"/>
      <c r="K110" s="101">
        <f t="shared" si="7"/>
      </c>
    </row>
    <row r="111" spans="1:11" s="161" customFormat="1" ht="12.75">
      <c r="A111" s="70"/>
      <c r="B111" s="70">
        <f t="shared" si="5"/>
      </c>
      <c r="C111" s="70" t="s">
        <v>97</v>
      </c>
      <c r="D111" s="70" t="str">
        <f>Eingabe!$B$173</f>
        <v>M22/3</v>
      </c>
      <c r="E111" s="70" t="str">
        <f>Eingabe!$B$170</f>
        <v>M22</v>
      </c>
      <c r="F111" s="85">
        <f>Eingabe!$G$173</f>
        <v>0</v>
      </c>
      <c r="G111" s="204" t="s">
        <v>9</v>
      </c>
      <c r="H111" s="205">
        <f>Eingabe!$I$173</f>
        <v>0</v>
      </c>
      <c r="I111" s="70" t="s">
        <v>104</v>
      </c>
      <c r="J111" s="70"/>
      <c r="K111" s="101">
        <f t="shared" si="7"/>
      </c>
    </row>
    <row r="112" spans="1:11" s="161" customFormat="1" ht="12.75">
      <c r="A112" s="70"/>
      <c r="B112" s="70">
        <f t="shared" si="5"/>
      </c>
      <c r="C112" s="70" t="s">
        <v>97</v>
      </c>
      <c r="D112" s="70" t="str">
        <f>Eingabe!$B$174</f>
        <v>M22/4</v>
      </c>
      <c r="E112" s="70" t="str">
        <f>Eingabe!$B$170</f>
        <v>M22</v>
      </c>
      <c r="F112" s="85">
        <f>Eingabe!$G$174</f>
        <v>0</v>
      </c>
      <c r="G112" s="204" t="s">
        <v>9</v>
      </c>
      <c r="H112" s="205">
        <f>Eingabe!$I$174</f>
        <v>0</v>
      </c>
      <c r="I112" s="70" t="s">
        <v>104</v>
      </c>
      <c r="J112" s="70"/>
      <c r="K112" s="101">
        <f t="shared" si="7"/>
      </c>
    </row>
    <row r="113" spans="1:11" s="161" customFormat="1" ht="12.75">
      <c r="A113" s="70"/>
      <c r="B113" s="70">
        <f t="shared" si="5"/>
      </c>
      <c r="C113" s="70" t="s">
        <v>97</v>
      </c>
      <c r="D113" s="70" t="str">
        <f>Eingabe!$B$175</f>
        <v>M22/5</v>
      </c>
      <c r="E113" s="70" t="str">
        <f>Eingabe!$B$170</f>
        <v>M22</v>
      </c>
      <c r="F113" s="85">
        <f>Eingabe!$G$175</f>
        <v>0</v>
      </c>
      <c r="G113" s="204" t="s">
        <v>9</v>
      </c>
      <c r="H113" s="205">
        <f>Eingabe!$I$175</f>
        <v>0</v>
      </c>
      <c r="I113" s="70" t="s">
        <v>104</v>
      </c>
      <c r="J113" s="70"/>
      <c r="K113" s="101">
        <f t="shared" si="7"/>
      </c>
    </row>
    <row r="114" spans="1:11" s="161" customFormat="1" ht="12.75">
      <c r="A114" s="70"/>
      <c r="B114" s="70">
        <f t="shared" si="5"/>
      </c>
      <c r="C114" s="70" t="s">
        <v>97</v>
      </c>
      <c r="D114" s="70" t="str">
        <f>Eingabe!$B$179</f>
        <v>M23/1</v>
      </c>
      <c r="E114" s="70" t="str">
        <f>Eingabe!$B$178</f>
        <v>M23</v>
      </c>
      <c r="F114" s="85">
        <f>Eingabe!$G$179</f>
        <v>0</v>
      </c>
      <c r="G114" s="204" t="s">
        <v>9</v>
      </c>
      <c r="H114" s="205">
        <f>Eingabe!$I$179</f>
        <v>0</v>
      </c>
      <c r="I114" s="70" t="s">
        <v>104</v>
      </c>
      <c r="J114" s="70"/>
      <c r="K114" s="101">
        <f t="shared" si="7"/>
      </c>
    </row>
    <row r="115" spans="1:11" s="161" customFormat="1" ht="12.75">
      <c r="A115" s="70"/>
      <c r="B115" s="70">
        <f t="shared" si="5"/>
      </c>
      <c r="C115" s="70" t="s">
        <v>97</v>
      </c>
      <c r="D115" s="70" t="str">
        <f>Eingabe!$B$180</f>
        <v>M23/2</v>
      </c>
      <c r="E115" s="70" t="str">
        <f>Eingabe!$B$178</f>
        <v>M23</v>
      </c>
      <c r="F115" s="85">
        <f>Eingabe!$G$180</f>
        <v>0</v>
      </c>
      <c r="G115" s="204" t="s">
        <v>9</v>
      </c>
      <c r="H115" s="205">
        <f>Eingabe!$I$180</f>
        <v>0</v>
      </c>
      <c r="I115" s="70" t="s">
        <v>104</v>
      </c>
      <c r="J115" s="70"/>
      <c r="K115" s="101">
        <f t="shared" si="7"/>
      </c>
    </row>
    <row r="116" spans="1:11" s="161" customFormat="1" ht="12.75">
      <c r="A116" s="70"/>
      <c r="B116" s="70">
        <f t="shared" si="5"/>
      </c>
      <c r="C116" s="70" t="s">
        <v>97</v>
      </c>
      <c r="D116" s="70" t="str">
        <f>Eingabe!$B$181</f>
        <v>M23/3</v>
      </c>
      <c r="E116" s="70" t="str">
        <f>Eingabe!$B$178</f>
        <v>M23</v>
      </c>
      <c r="F116" s="85">
        <f>Eingabe!$G$181</f>
        <v>0</v>
      </c>
      <c r="G116" s="204" t="s">
        <v>9</v>
      </c>
      <c r="H116" s="205">
        <f>Eingabe!$I$181</f>
        <v>0</v>
      </c>
      <c r="I116" s="70" t="s">
        <v>104</v>
      </c>
      <c r="J116" s="70"/>
      <c r="K116" s="101">
        <f t="shared" si="7"/>
      </c>
    </row>
    <row r="117" spans="1:11" ht="12.75">
      <c r="A117" s="70"/>
      <c r="B117" s="70">
        <f t="shared" si="5"/>
      </c>
      <c r="C117" s="70" t="s">
        <v>97</v>
      </c>
      <c r="D117" s="70" t="str">
        <f>Eingabe!$B$182</f>
        <v>M23/4</v>
      </c>
      <c r="E117" s="70" t="str">
        <f>Eingabe!$B$178</f>
        <v>M23</v>
      </c>
      <c r="F117" s="85">
        <f>Eingabe!$G$182</f>
        <v>0</v>
      </c>
      <c r="G117" s="204" t="s">
        <v>9</v>
      </c>
      <c r="H117" s="205">
        <f>Eingabe!$I$182</f>
        <v>0</v>
      </c>
      <c r="I117" s="70" t="s">
        <v>104</v>
      </c>
      <c r="J117" s="70"/>
      <c r="K117" s="101">
        <f t="shared" si="7"/>
      </c>
    </row>
    <row r="118" spans="1:11" ht="12.75">
      <c r="A118" s="70"/>
      <c r="B118" s="70">
        <f t="shared" si="5"/>
      </c>
      <c r="C118" s="70" t="s">
        <v>97</v>
      </c>
      <c r="D118" s="70" t="str">
        <f>Eingabe!$B$183</f>
        <v>M23/5</v>
      </c>
      <c r="E118" s="70" t="str">
        <f>Eingabe!$B$178</f>
        <v>M23</v>
      </c>
      <c r="F118" s="85">
        <f>Eingabe!$G$183</f>
        <v>0</v>
      </c>
      <c r="G118" s="204" t="s">
        <v>9</v>
      </c>
      <c r="H118" s="205">
        <f>Eingabe!$I$183</f>
        <v>0</v>
      </c>
      <c r="I118" s="70" t="s">
        <v>104</v>
      </c>
      <c r="J118" s="70"/>
      <c r="K118" s="101">
        <f t="shared" si="7"/>
      </c>
    </row>
    <row r="119" spans="1:11" ht="12.75">
      <c r="A119" s="70"/>
      <c r="B119" s="70">
        <f t="shared" si="5"/>
      </c>
      <c r="C119" s="70" t="s">
        <v>97</v>
      </c>
      <c r="D119" s="70" t="str">
        <f>Eingabe!$B$187</f>
        <v>M24/1</v>
      </c>
      <c r="E119" s="70" t="str">
        <f>Eingabe!$B$186</f>
        <v>M24</v>
      </c>
      <c r="F119" s="85">
        <f>Eingabe!$G$187</f>
        <v>0</v>
      </c>
      <c r="G119" s="204" t="s">
        <v>9</v>
      </c>
      <c r="H119" s="205">
        <f>Eingabe!$I$187</f>
        <v>0</v>
      </c>
      <c r="I119" s="70" t="s">
        <v>104</v>
      </c>
      <c r="J119" s="70"/>
      <c r="K119" s="101">
        <f t="shared" si="7"/>
      </c>
    </row>
    <row r="120" spans="1:11" ht="12.75">
      <c r="A120" s="70"/>
      <c r="B120" s="70">
        <f t="shared" si="5"/>
      </c>
      <c r="C120" s="70" t="s">
        <v>97</v>
      </c>
      <c r="D120" s="70" t="str">
        <f>Eingabe!$B$188</f>
        <v>M24/2</v>
      </c>
      <c r="E120" s="70" t="str">
        <f>Eingabe!$B$186</f>
        <v>M24</v>
      </c>
      <c r="F120" s="85">
        <f>Eingabe!$G$188</f>
        <v>0</v>
      </c>
      <c r="G120" s="204" t="s">
        <v>9</v>
      </c>
      <c r="H120" s="205">
        <f>Eingabe!$I$188</f>
        <v>0</v>
      </c>
      <c r="I120" s="70" t="s">
        <v>104</v>
      </c>
      <c r="J120" s="70"/>
      <c r="K120" s="101">
        <f t="shared" si="7"/>
      </c>
    </row>
    <row r="121" spans="1:11" ht="12.75">
      <c r="A121" s="70"/>
      <c r="B121" s="70">
        <f t="shared" si="5"/>
      </c>
      <c r="C121" s="70" t="s">
        <v>97</v>
      </c>
      <c r="D121" s="70" t="str">
        <f>Eingabe!$B$189</f>
        <v>M24/3</v>
      </c>
      <c r="E121" s="70" t="str">
        <f>Eingabe!$B$186</f>
        <v>M24</v>
      </c>
      <c r="F121" s="85">
        <f>Eingabe!$G$189</f>
        <v>0</v>
      </c>
      <c r="G121" s="204" t="s">
        <v>9</v>
      </c>
      <c r="H121" s="205">
        <f>Eingabe!$I$189</f>
        <v>0</v>
      </c>
      <c r="I121" s="70" t="s">
        <v>104</v>
      </c>
      <c r="J121" s="70"/>
      <c r="K121" s="101">
        <f t="shared" si="7"/>
      </c>
    </row>
    <row r="122" spans="1:11" ht="12.75">
      <c r="A122" s="70"/>
      <c r="B122" s="70">
        <f t="shared" si="5"/>
      </c>
      <c r="C122" s="70" t="s">
        <v>97</v>
      </c>
      <c r="D122" s="70" t="str">
        <f>Eingabe!$B$190</f>
        <v>M24/4</v>
      </c>
      <c r="E122" s="70" t="str">
        <f>Eingabe!$B$186</f>
        <v>M24</v>
      </c>
      <c r="F122" s="85">
        <f>Eingabe!$G$190</f>
        <v>0</v>
      </c>
      <c r="G122" s="204" t="s">
        <v>9</v>
      </c>
      <c r="H122" s="205">
        <f>Eingabe!$I$190</f>
        <v>0</v>
      </c>
      <c r="I122" s="70" t="s">
        <v>104</v>
      </c>
      <c r="J122" s="70"/>
      <c r="K122" s="101">
        <f t="shared" si="7"/>
      </c>
    </row>
    <row r="123" spans="1:11" ht="12.75">
      <c r="A123" s="70"/>
      <c r="B123" s="70">
        <f t="shared" si="5"/>
      </c>
      <c r="C123" s="70" t="s">
        <v>97</v>
      </c>
      <c r="D123" s="70" t="str">
        <f>Eingabe!$B$191</f>
        <v>M24/5</v>
      </c>
      <c r="E123" s="70" t="str">
        <f>Eingabe!$B$186</f>
        <v>M24</v>
      </c>
      <c r="F123" s="85">
        <f>Eingabe!$G$191</f>
        <v>0</v>
      </c>
      <c r="G123" s="204" t="s">
        <v>9</v>
      </c>
      <c r="H123" s="205">
        <f>Eingabe!$I$191</f>
        <v>0</v>
      </c>
      <c r="I123" s="70" t="s">
        <v>104</v>
      </c>
      <c r="J123" s="70"/>
      <c r="K123" s="101">
        <f t="shared" si="7"/>
      </c>
    </row>
    <row r="124" spans="1:11" ht="12.75">
      <c r="A124" s="70"/>
      <c r="B124" s="70">
        <f t="shared" si="5"/>
      </c>
      <c r="C124" s="70" t="s">
        <v>97</v>
      </c>
      <c r="D124" s="70" t="str">
        <f>Eingabe!$B$195</f>
        <v>M25/1</v>
      </c>
      <c r="E124" s="70" t="str">
        <f>Eingabe!$B$194</f>
        <v>M25</v>
      </c>
      <c r="F124" s="85">
        <f>Eingabe!$G$195</f>
        <v>0</v>
      </c>
      <c r="G124" s="83" t="s">
        <v>9</v>
      </c>
      <c r="H124" s="205">
        <f>Eingabe!$I$195</f>
        <v>0</v>
      </c>
      <c r="I124" s="70" t="s">
        <v>104</v>
      </c>
      <c r="J124" s="70"/>
      <c r="K124" s="101">
        <f t="shared" si="7"/>
      </c>
    </row>
    <row r="125" spans="1:11" ht="12.75">
      <c r="A125" s="70"/>
      <c r="B125" s="70">
        <f t="shared" si="5"/>
      </c>
      <c r="C125" s="70" t="s">
        <v>97</v>
      </c>
      <c r="D125" s="70" t="str">
        <f>Eingabe!$B$196</f>
        <v>M25/2</v>
      </c>
      <c r="E125" s="70" t="str">
        <f>Eingabe!$B$194</f>
        <v>M25</v>
      </c>
      <c r="F125" s="85">
        <f>Eingabe!$G$196</f>
        <v>0</v>
      </c>
      <c r="G125" s="83" t="s">
        <v>9</v>
      </c>
      <c r="H125" s="205">
        <f>Eingabe!$I$196</f>
        <v>0</v>
      </c>
      <c r="I125" s="70" t="s">
        <v>104</v>
      </c>
      <c r="J125" s="70"/>
      <c r="K125" s="101">
        <f t="shared" si="7"/>
      </c>
    </row>
    <row r="126" spans="1:11" ht="12.75">
      <c r="A126" s="70"/>
      <c r="B126" s="70">
        <f t="shared" si="5"/>
      </c>
      <c r="C126" s="70" t="s">
        <v>97</v>
      </c>
      <c r="D126" s="70" t="str">
        <f>Eingabe!$B$197</f>
        <v>M25/3</v>
      </c>
      <c r="E126" s="70" t="str">
        <f>Eingabe!$B$194</f>
        <v>M25</v>
      </c>
      <c r="F126" s="85">
        <f>Eingabe!$G$197</f>
        <v>0</v>
      </c>
      <c r="G126" s="83" t="s">
        <v>9</v>
      </c>
      <c r="H126" s="205">
        <f>Eingabe!$I$197</f>
        <v>0</v>
      </c>
      <c r="I126" s="70" t="s">
        <v>104</v>
      </c>
      <c r="J126" s="70"/>
      <c r="K126" s="101">
        <f t="shared" si="7"/>
      </c>
    </row>
    <row r="127" spans="1:11" ht="12.75">
      <c r="A127" s="70"/>
      <c r="B127" s="70">
        <f t="shared" si="5"/>
      </c>
      <c r="C127" s="70" t="s">
        <v>97</v>
      </c>
      <c r="D127" s="70" t="str">
        <f>Eingabe!$B$198</f>
        <v>M25/4</v>
      </c>
      <c r="E127" s="70" t="str">
        <f>Eingabe!$B$194</f>
        <v>M25</v>
      </c>
      <c r="F127" s="85">
        <f>Eingabe!$G$198</f>
        <v>0</v>
      </c>
      <c r="G127" s="83" t="s">
        <v>9</v>
      </c>
      <c r="H127" s="205">
        <f>Eingabe!$I$198</f>
        <v>0</v>
      </c>
      <c r="I127" s="70" t="s">
        <v>104</v>
      </c>
      <c r="J127" s="70"/>
      <c r="K127" s="101">
        <f t="shared" si="7"/>
      </c>
    </row>
    <row r="128" spans="1:11" ht="12.75">
      <c r="A128" s="70"/>
      <c r="B128" s="70">
        <f t="shared" si="5"/>
      </c>
      <c r="C128" s="70" t="s">
        <v>97</v>
      </c>
      <c r="D128" s="70" t="str">
        <f>Eingabe!$B$199</f>
        <v>M25/5</v>
      </c>
      <c r="E128" s="70" t="str">
        <f>Eingabe!$B$194</f>
        <v>M25</v>
      </c>
      <c r="F128" s="85">
        <f>Eingabe!$G$199</f>
        <v>0</v>
      </c>
      <c r="G128" s="83" t="s">
        <v>9</v>
      </c>
      <c r="H128" s="205">
        <f>Eingabe!$I$199</f>
        <v>0</v>
      </c>
      <c r="I128" s="70" t="s">
        <v>104</v>
      </c>
      <c r="J128" s="70"/>
      <c r="K128" s="101">
        <f t="shared" si="7"/>
      </c>
    </row>
    <row r="129" spans="1:11" ht="12.75">
      <c r="A129" s="70"/>
      <c r="B129" s="70">
        <f t="shared" si="5"/>
      </c>
      <c r="C129" s="70" t="s">
        <v>97</v>
      </c>
      <c r="D129" s="70" t="str">
        <f>Eingabe!$B$203</f>
        <v>M26/1</v>
      </c>
      <c r="E129" s="70" t="str">
        <f>Eingabe!$B$202</f>
        <v>M26</v>
      </c>
      <c r="F129" s="85">
        <f>Eingabe!$G$203</f>
        <v>0</v>
      </c>
      <c r="G129" s="83" t="s">
        <v>9</v>
      </c>
      <c r="H129" s="205">
        <f>Eingabe!$I$203</f>
        <v>0</v>
      </c>
      <c r="I129" s="70" t="s">
        <v>104</v>
      </c>
      <c r="J129" s="70"/>
      <c r="K129" s="101">
        <f t="shared" si="7"/>
      </c>
    </row>
    <row r="130" spans="1:11" ht="12.75">
      <c r="A130" s="70"/>
      <c r="B130" s="70">
        <f t="shared" si="5"/>
      </c>
      <c r="C130" s="70" t="s">
        <v>97</v>
      </c>
      <c r="D130" s="70" t="str">
        <f>Eingabe!$B$204</f>
        <v>M26/2</v>
      </c>
      <c r="E130" s="70" t="str">
        <f>Eingabe!$B$202</f>
        <v>M26</v>
      </c>
      <c r="F130" s="85">
        <f>Eingabe!$G$204</f>
        <v>0</v>
      </c>
      <c r="G130" s="83" t="s">
        <v>9</v>
      </c>
      <c r="H130" s="205">
        <f>Eingabe!$I$204</f>
        <v>0</v>
      </c>
      <c r="I130" s="70" t="s">
        <v>104</v>
      </c>
      <c r="J130" s="70"/>
      <c r="K130" s="101">
        <f t="shared" si="7"/>
      </c>
    </row>
    <row r="131" spans="1:11" ht="12.75">
      <c r="A131" s="70"/>
      <c r="B131" s="70">
        <f t="shared" si="5"/>
      </c>
      <c r="C131" s="70" t="s">
        <v>97</v>
      </c>
      <c r="D131" s="70" t="str">
        <f>Eingabe!$B$205</f>
        <v>M26/3</v>
      </c>
      <c r="E131" s="70" t="str">
        <f>Eingabe!$B$202</f>
        <v>M26</v>
      </c>
      <c r="F131" s="85">
        <f>Eingabe!$G$205</f>
        <v>0</v>
      </c>
      <c r="G131" s="83" t="s">
        <v>9</v>
      </c>
      <c r="H131" s="205">
        <f>Eingabe!$I$205</f>
        <v>0</v>
      </c>
      <c r="I131" s="70" t="s">
        <v>104</v>
      </c>
      <c r="J131" s="70"/>
      <c r="K131" s="101">
        <f t="shared" si="7"/>
      </c>
    </row>
    <row r="132" spans="1:11" ht="12.75">
      <c r="A132" s="70"/>
      <c r="B132" s="70">
        <f aca="true" t="shared" si="8" ref="B132:B153">IF(F132=0,"",RANK(K132,$K$4:$K$153,1))</f>
      </c>
      <c r="C132" s="70" t="s">
        <v>97</v>
      </c>
      <c r="D132" s="70" t="str">
        <f>Eingabe!$B$206</f>
        <v>M26/4</v>
      </c>
      <c r="E132" s="70" t="str">
        <f>Eingabe!$B$202</f>
        <v>M26</v>
      </c>
      <c r="F132" s="85">
        <f>Eingabe!$G$206</f>
        <v>0</v>
      </c>
      <c r="G132" s="83" t="s">
        <v>9</v>
      </c>
      <c r="H132" s="205">
        <f>Eingabe!$I$206</f>
        <v>0</v>
      </c>
      <c r="I132" s="70" t="s">
        <v>104</v>
      </c>
      <c r="J132" s="70"/>
      <c r="K132" s="101">
        <f t="shared" si="7"/>
      </c>
    </row>
    <row r="133" spans="1:11" ht="12.75">
      <c r="A133" s="70"/>
      <c r="B133" s="70">
        <f t="shared" si="8"/>
      </c>
      <c r="C133" s="70" t="s">
        <v>97</v>
      </c>
      <c r="D133" s="70" t="str">
        <f>Eingabe!$B$207</f>
        <v>M26/5</v>
      </c>
      <c r="E133" s="70" t="str">
        <f>Eingabe!$B$202</f>
        <v>M26</v>
      </c>
      <c r="F133" s="85">
        <f>Eingabe!$G$207</f>
        <v>0</v>
      </c>
      <c r="G133" s="83" t="s">
        <v>9</v>
      </c>
      <c r="H133" s="205">
        <f>Eingabe!$I$207</f>
        <v>0</v>
      </c>
      <c r="I133" s="70" t="s">
        <v>104</v>
      </c>
      <c r="J133" s="70"/>
      <c r="K133" s="101">
        <f t="shared" si="7"/>
      </c>
    </row>
    <row r="134" spans="1:11" ht="12.75">
      <c r="A134" s="70"/>
      <c r="B134" s="70">
        <f t="shared" si="8"/>
      </c>
      <c r="C134" s="70" t="s">
        <v>97</v>
      </c>
      <c r="D134" s="70" t="str">
        <f>Eingabe!$B$211</f>
        <v>M27/1</v>
      </c>
      <c r="E134" s="70" t="str">
        <f>Eingabe!$B$210</f>
        <v>M27</v>
      </c>
      <c r="F134" s="85">
        <f>Eingabe!$G$211</f>
        <v>0</v>
      </c>
      <c r="G134" s="83" t="s">
        <v>9</v>
      </c>
      <c r="H134" s="205">
        <f>Eingabe!$I$211</f>
        <v>0</v>
      </c>
      <c r="I134" s="70" t="s">
        <v>104</v>
      </c>
      <c r="J134" s="70"/>
      <c r="K134" s="101">
        <f t="shared" si="7"/>
      </c>
    </row>
    <row r="135" spans="1:11" ht="12.75">
      <c r="A135" s="70"/>
      <c r="B135" s="70">
        <f t="shared" si="8"/>
      </c>
      <c r="C135" s="70" t="s">
        <v>97</v>
      </c>
      <c r="D135" s="70" t="str">
        <f>Eingabe!$B$212</f>
        <v>M27/2</v>
      </c>
      <c r="E135" s="70" t="str">
        <f>Eingabe!$B$210</f>
        <v>M27</v>
      </c>
      <c r="F135" s="85">
        <f>Eingabe!$G$212</f>
        <v>0</v>
      </c>
      <c r="G135" s="83" t="s">
        <v>9</v>
      </c>
      <c r="H135" s="205">
        <f>Eingabe!$I$212</f>
        <v>0</v>
      </c>
      <c r="I135" s="70" t="s">
        <v>104</v>
      </c>
      <c r="J135" s="70"/>
      <c r="K135" s="101">
        <f t="shared" si="7"/>
      </c>
    </row>
    <row r="136" spans="1:11" ht="12.75">
      <c r="A136" s="70"/>
      <c r="B136" s="70">
        <f t="shared" si="8"/>
      </c>
      <c r="C136" s="70" t="s">
        <v>97</v>
      </c>
      <c r="D136" s="70" t="str">
        <f>Eingabe!$B$213</f>
        <v>M27/3</v>
      </c>
      <c r="E136" s="70" t="str">
        <f>Eingabe!$B$210</f>
        <v>M27</v>
      </c>
      <c r="F136" s="85">
        <f>Eingabe!$G$213</f>
        <v>0</v>
      </c>
      <c r="G136" s="83" t="s">
        <v>9</v>
      </c>
      <c r="H136" s="205">
        <f>Eingabe!$I$213</f>
        <v>0</v>
      </c>
      <c r="I136" s="70" t="s">
        <v>104</v>
      </c>
      <c r="J136" s="70"/>
      <c r="K136" s="101">
        <f t="shared" si="7"/>
      </c>
    </row>
    <row r="137" spans="1:11" ht="12.75">
      <c r="A137" s="70"/>
      <c r="B137" s="70">
        <f t="shared" si="8"/>
      </c>
      <c r="C137" s="70" t="s">
        <v>97</v>
      </c>
      <c r="D137" s="70" t="str">
        <f>Eingabe!$B$214</f>
        <v>M27/4</v>
      </c>
      <c r="E137" s="70" t="str">
        <f>Eingabe!$B$210</f>
        <v>M27</v>
      </c>
      <c r="F137" s="85">
        <f>Eingabe!$G$214</f>
        <v>0</v>
      </c>
      <c r="G137" s="83" t="s">
        <v>9</v>
      </c>
      <c r="H137" s="205">
        <f>Eingabe!$I$214</f>
        <v>0</v>
      </c>
      <c r="I137" s="70" t="s">
        <v>104</v>
      </c>
      <c r="J137" s="70"/>
      <c r="K137" s="101">
        <f t="shared" si="7"/>
      </c>
    </row>
    <row r="138" spans="1:11" ht="12.75">
      <c r="A138" s="70"/>
      <c r="B138" s="70">
        <f t="shared" si="8"/>
      </c>
      <c r="C138" s="70" t="s">
        <v>97</v>
      </c>
      <c r="D138" s="70" t="str">
        <f>Eingabe!$B$215</f>
        <v>M27/5</v>
      </c>
      <c r="E138" s="70" t="str">
        <f>Eingabe!$B$210</f>
        <v>M27</v>
      </c>
      <c r="F138" s="85">
        <f>Eingabe!$G$215</f>
        <v>0</v>
      </c>
      <c r="G138" s="83" t="s">
        <v>9</v>
      </c>
      <c r="H138" s="205">
        <f>Eingabe!$I$215</f>
        <v>0</v>
      </c>
      <c r="I138" s="70" t="s">
        <v>104</v>
      </c>
      <c r="J138" s="70"/>
      <c r="K138" s="101">
        <f t="shared" si="7"/>
      </c>
    </row>
    <row r="139" spans="1:11" ht="12.75">
      <c r="A139" s="70"/>
      <c r="B139" s="70">
        <f t="shared" si="8"/>
      </c>
      <c r="C139" s="70" t="s">
        <v>97</v>
      </c>
      <c r="D139" s="70" t="str">
        <f>Eingabe!$B$219</f>
        <v>M28/1</v>
      </c>
      <c r="E139" s="70" t="str">
        <f>Eingabe!$B$218</f>
        <v>M28</v>
      </c>
      <c r="F139" s="85">
        <f>Eingabe!$G$219</f>
        <v>0</v>
      </c>
      <c r="G139" s="83" t="s">
        <v>9</v>
      </c>
      <c r="H139" s="205">
        <f>Eingabe!$I$219</f>
        <v>0</v>
      </c>
      <c r="I139" s="70" t="s">
        <v>104</v>
      </c>
      <c r="J139" s="70"/>
      <c r="K139" s="101">
        <f t="shared" si="7"/>
      </c>
    </row>
    <row r="140" spans="1:11" ht="12.75">
      <c r="A140" s="70"/>
      <c r="B140" s="70">
        <f t="shared" si="8"/>
      </c>
      <c r="C140" s="70" t="s">
        <v>97</v>
      </c>
      <c r="D140" s="70" t="str">
        <f>Eingabe!$B$220</f>
        <v>M28/2</v>
      </c>
      <c r="E140" s="70" t="str">
        <f>Eingabe!$B$218</f>
        <v>M28</v>
      </c>
      <c r="F140" s="85">
        <f>Eingabe!$G$220</f>
        <v>0</v>
      </c>
      <c r="G140" s="83" t="s">
        <v>9</v>
      </c>
      <c r="H140" s="205">
        <f>Eingabe!$I$220</f>
        <v>0</v>
      </c>
      <c r="I140" s="70" t="s">
        <v>104</v>
      </c>
      <c r="J140" s="70"/>
      <c r="K140" s="101">
        <f t="shared" si="7"/>
      </c>
    </row>
    <row r="141" spans="1:11" ht="12.75">
      <c r="A141" s="70"/>
      <c r="B141" s="70">
        <f t="shared" si="8"/>
      </c>
      <c r="C141" s="70" t="s">
        <v>97</v>
      </c>
      <c r="D141" s="70" t="str">
        <f>Eingabe!$B$221</f>
        <v>M28/3</v>
      </c>
      <c r="E141" s="70" t="str">
        <f>Eingabe!$B$218</f>
        <v>M28</v>
      </c>
      <c r="F141" s="85">
        <f>Eingabe!$G$221</f>
        <v>0</v>
      </c>
      <c r="G141" s="83" t="s">
        <v>9</v>
      </c>
      <c r="H141" s="205">
        <f>Eingabe!$I$221</f>
        <v>0</v>
      </c>
      <c r="I141" s="70" t="s">
        <v>104</v>
      </c>
      <c r="J141" s="70"/>
      <c r="K141" s="101">
        <f t="shared" si="7"/>
      </c>
    </row>
    <row r="142" spans="1:11" ht="12.75">
      <c r="A142" s="70"/>
      <c r="B142" s="70">
        <f t="shared" si="8"/>
      </c>
      <c r="C142" s="70" t="s">
        <v>97</v>
      </c>
      <c r="D142" s="70" t="str">
        <f>Eingabe!$B$222</f>
        <v>M28/4</v>
      </c>
      <c r="E142" s="70" t="str">
        <f>Eingabe!$B$218</f>
        <v>M28</v>
      </c>
      <c r="F142" s="85">
        <f>Eingabe!$G$222</f>
        <v>0</v>
      </c>
      <c r="G142" s="83" t="s">
        <v>9</v>
      </c>
      <c r="H142" s="205">
        <f>Eingabe!$I$222</f>
        <v>0</v>
      </c>
      <c r="I142" s="70" t="s">
        <v>104</v>
      </c>
      <c r="J142" s="70"/>
      <c r="K142" s="101">
        <f t="shared" si="7"/>
      </c>
    </row>
    <row r="143" spans="1:11" ht="12.75">
      <c r="A143" s="70"/>
      <c r="B143" s="70">
        <f t="shared" si="8"/>
      </c>
      <c r="C143" s="70" t="s">
        <v>97</v>
      </c>
      <c r="D143" s="70" t="str">
        <f>Eingabe!$B$223</f>
        <v>M28/5</v>
      </c>
      <c r="E143" s="70" t="str">
        <f>Eingabe!$B$218</f>
        <v>M28</v>
      </c>
      <c r="F143" s="85">
        <f>Eingabe!$G$223</f>
        <v>0</v>
      </c>
      <c r="G143" s="83" t="s">
        <v>9</v>
      </c>
      <c r="H143" s="205">
        <f>Eingabe!$I$223</f>
        <v>0</v>
      </c>
      <c r="I143" s="70" t="s">
        <v>104</v>
      </c>
      <c r="J143" s="70"/>
      <c r="K143" s="101">
        <f t="shared" si="7"/>
      </c>
    </row>
    <row r="144" spans="1:11" ht="12.75">
      <c r="A144" s="70"/>
      <c r="B144" s="70">
        <f t="shared" si="8"/>
      </c>
      <c r="C144" s="70" t="s">
        <v>97</v>
      </c>
      <c r="D144" s="70" t="str">
        <f>Eingabe!$B$227</f>
        <v>M29/1</v>
      </c>
      <c r="E144" s="70" t="str">
        <f>Eingabe!$B$226</f>
        <v>M29</v>
      </c>
      <c r="F144" s="85">
        <f>Eingabe!$G$227</f>
        <v>0</v>
      </c>
      <c r="G144" s="83" t="s">
        <v>9</v>
      </c>
      <c r="H144" s="205">
        <f>Eingabe!$I$227</f>
        <v>0</v>
      </c>
      <c r="I144" s="70" t="s">
        <v>104</v>
      </c>
      <c r="J144" s="70"/>
      <c r="K144" s="101">
        <f t="shared" si="7"/>
      </c>
    </row>
    <row r="145" spans="1:11" ht="12.75">
      <c r="A145" s="70"/>
      <c r="B145" s="70">
        <f t="shared" si="8"/>
      </c>
      <c r="C145" s="70" t="s">
        <v>97</v>
      </c>
      <c r="D145" s="70" t="str">
        <f>Eingabe!$B$228</f>
        <v>M29/2</v>
      </c>
      <c r="E145" s="70" t="str">
        <f>Eingabe!$B$226</f>
        <v>M29</v>
      </c>
      <c r="F145" s="85">
        <f>Eingabe!$G$228</f>
        <v>0</v>
      </c>
      <c r="G145" s="83" t="s">
        <v>9</v>
      </c>
      <c r="H145" s="205">
        <f>Eingabe!$I$228</f>
        <v>0</v>
      </c>
      <c r="I145" s="70" t="s">
        <v>104</v>
      </c>
      <c r="J145" s="70"/>
      <c r="K145" s="101">
        <f t="shared" si="7"/>
      </c>
    </row>
    <row r="146" spans="1:11" ht="12.75">
      <c r="A146" s="70"/>
      <c r="B146" s="70">
        <f t="shared" si="8"/>
      </c>
      <c r="C146" s="70" t="s">
        <v>97</v>
      </c>
      <c r="D146" s="70" t="str">
        <f>Eingabe!$B$229</f>
        <v>M29/3</v>
      </c>
      <c r="E146" s="70" t="str">
        <f>Eingabe!$B$226</f>
        <v>M29</v>
      </c>
      <c r="F146" s="85">
        <f>Eingabe!$G$229</f>
        <v>0</v>
      </c>
      <c r="G146" s="83" t="s">
        <v>9</v>
      </c>
      <c r="H146" s="205">
        <f>Eingabe!$I$229</f>
        <v>0</v>
      </c>
      <c r="I146" s="70" t="s">
        <v>104</v>
      </c>
      <c r="J146" s="70"/>
      <c r="K146" s="101">
        <f t="shared" si="7"/>
      </c>
    </row>
    <row r="147" spans="1:11" ht="12.75">
      <c r="A147" s="70"/>
      <c r="B147" s="70">
        <f t="shared" si="8"/>
      </c>
      <c r="C147" s="70" t="s">
        <v>97</v>
      </c>
      <c r="D147" s="70" t="str">
        <f>Eingabe!$B$230</f>
        <v>M29/4</v>
      </c>
      <c r="E147" s="70" t="str">
        <f>Eingabe!$B$226</f>
        <v>M29</v>
      </c>
      <c r="F147" s="85">
        <f>Eingabe!$G$230</f>
        <v>0</v>
      </c>
      <c r="G147" s="83" t="s">
        <v>9</v>
      </c>
      <c r="H147" s="205">
        <f>Eingabe!$I$230</f>
        <v>0</v>
      </c>
      <c r="I147" s="70" t="s">
        <v>104</v>
      </c>
      <c r="J147" s="70"/>
      <c r="K147" s="101">
        <f t="shared" si="7"/>
      </c>
    </row>
    <row r="148" spans="1:11" ht="12.75">
      <c r="A148" s="70"/>
      <c r="B148" s="70">
        <f t="shared" si="8"/>
      </c>
      <c r="C148" s="70" t="s">
        <v>97</v>
      </c>
      <c r="D148" s="70" t="str">
        <f>Eingabe!$B$231</f>
        <v>M29/5</v>
      </c>
      <c r="E148" s="70" t="str">
        <f>Eingabe!$B$226</f>
        <v>M29</v>
      </c>
      <c r="F148" s="85">
        <f>Eingabe!$G$231</f>
        <v>0</v>
      </c>
      <c r="G148" s="83" t="s">
        <v>9</v>
      </c>
      <c r="H148" s="205">
        <f>Eingabe!$I$231</f>
        <v>0</v>
      </c>
      <c r="I148" s="70" t="s">
        <v>104</v>
      </c>
      <c r="J148" s="70"/>
      <c r="K148" s="101">
        <f t="shared" si="7"/>
      </c>
    </row>
    <row r="149" spans="1:11" ht="12.75">
      <c r="A149" s="70"/>
      <c r="B149" s="70">
        <f t="shared" si="8"/>
      </c>
      <c r="C149" s="70" t="s">
        <v>97</v>
      </c>
      <c r="D149" s="70" t="str">
        <f>Eingabe!$B$235</f>
        <v>M30/1</v>
      </c>
      <c r="E149" s="70" t="str">
        <f>Eingabe!$B$234</f>
        <v>M30</v>
      </c>
      <c r="F149" s="85">
        <f>Eingabe!$G$235</f>
        <v>0</v>
      </c>
      <c r="G149" s="83" t="s">
        <v>9</v>
      </c>
      <c r="H149" s="205">
        <f>Eingabe!$I$235</f>
        <v>0</v>
      </c>
      <c r="I149" s="70" t="s">
        <v>104</v>
      </c>
      <c r="J149" s="70"/>
      <c r="K149" s="101">
        <f t="shared" si="7"/>
      </c>
    </row>
    <row r="150" spans="1:11" ht="12.75">
      <c r="A150" s="70"/>
      <c r="B150" s="70">
        <f t="shared" si="8"/>
      </c>
      <c r="C150" s="70" t="s">
        <v>97</v>
      </c>
      <c r="D150" s="70" t="str">
        <f>Eingabe!$B$236</f>
        <v>M30/2</v>
      </c>
      <c r="E150" s="70" t="str">
        <f>Eingabe!$B$234</f>
        <v>M30</v>
      </c>
      <c r="F150" s="85">
        <f>Eingabe!$G$236</f>
        <v>0</v>
      </c>
      <c r="G150" s="83" t="s">
        <v>9</v>
      </c>
      <c r="H150" s="205">
        <f>Eingabe!$I$236</f>
        <v>0</v>
      </c>
      <c r="I150" s="70" t="s">
        <v>104</v>
      </c>
      <c r="J150" s="70"/>
      <c r="K150" s="101">
        <f t="shared" si="7"/>
      </c>
    </row>
    <row r="151" spans="1:11" ht="12.75">
      <c r="A151" s="70"/>
      <c r="B151" s="70">
        <f t="shared" si="8"/>
      </c>
      <c r="C151" s="70" t="s">
        <v>97</v>
      </c>
      <c r="D151" s="70" t="str">
        <f>Eingabe!$B$237</f>
        <v>M30/3</v>
      </c>
      <c r="E151" s="70" t="str">
        <f>Eingabe!$B$234</f>
        <v>M30</v>
      </c>
      <c r="F151" s="85">
        <f>Eingabe!$G$237</f>
        <v>0</v>
      </c>
      <c r="G151" s="83" t="s">
        <v>9</v>
      </c>
      <c r="H151" s="205">
        <f>Eingabe!$I$237</f>
        <v>0</v>
      </c>
      <c r="I151" s="70" t="s">
        <v>104</v>
      </c>
      <c r="J151" s="70"/>
      <c r="K151" s="101">
        <f t="shared" si="7"/>
      </c>
    </row>
    <row r="152" spans="1:11" ht="12.75">
      <c r="A152" s="70"/>
      <c r="B152" s="70">
        <f t="shared" si="8"/>
      </c>
      <c r="C152" s="70" t="s">
        <v>97</v>
      </c>
      <c r="D152" s="70" t="str">
        <f>Eingabe!$B$238</f>
        <v>M30/4</v>
      </c>
      <c r="E152" s="70" t="str">
        <f>Eingabe!$B$234</f>
        <v>M30</v>
      </c>
      <c r="F152" s="85">
        <f>Eingabe!$G$238</f>
        <v>0</v>
      </c>
      <c r="G152" s="83" t="s">
        <v>9</v>
      </c>
      <c r="H152" s="205">
        <f>Eingabe!$I$238</f>
        <v>0</v>
      </c>
      <c r="I152" s="70" t="s">
        <v>104</v>
      </c>
      <c r="J152" s="70"/>
      <c r="K152" s="101">
        <f t="shared" si="7"/>
      </c>
    </row>
    <row r="153" spans="1:11" ht="12.75">
      <c r="A153" s="70"/>
      <c r="B153" s="70">
        <f t="shared" si="8"/>
      </c>
      <c r="C153" s="70" t="s">
        <v>97</v>
      </c>
      <c r="D153" s="70" t="str">
        <f>Eingabe!$B$239</f>
        <v>M30/5</v>
      </c>
      <c r="E153" s="70" t="str">
        <f>Eingabe!$B$234</f>
        <v>M30</v>
      </c>
      <c r="F153" s="85">
        <f>Eingabe!$G$239</f>
        <v>0</v>
      </c>
      <c r="G153" s="83" t="s">
        <v>9</v>
      </c>
      <c r="H153" s="205">
        <f>Eingabe!$I$239</f>
        <v>0</v>
      </c>
      <c r="I153" s="70" t="s">
        <v>104</v>
      </c>
      <c r="J153" s="70"/>
      <c r="K153" s="101">
        <f t="shared" si="7"/>
      </c>
    </row>
    <row r="154" spans="1:11" ht="12.75">
      <c r="A154" s="70"/>
      <c r="H154" s="205"/>
      <c r="J154" s="70"/>
      <c r="K154" s="101"/>
    </row>
    <row r="155" spans="1:11" ht="12.75">
      <c r="A155" s="70"/>
      <c r="H155" s="205"/>
      <c r="J155" s="70"/>
      <c r="K155" s="101"/>
    </row>
    <row r="156" spans="1:11" ht="12.75">
      <c r="A156" s="70"/>
      <c r="H156" s="205"/>
      <c r="J156" s="70"/>
      <c r="K156" s="101"/>
    </row>
    <row r="157" spans="1:11" ht="12.75">
      <c r="A157" s="70"/>
      <c r="H157" s="205"/>
      <c r="J157" s="70"/>
      <c r="K157" s="101"/>
    </row>
    <row r="158" spans="1:11" ht="12.75">
      <c r="A158" s="70"/>
      <c r="J158" s="70"/>
      <c r="K158" s="101"/>
    </row>
    <row r="159" spans="1:11" ht="12.75">
      <c r="A159" s="70"/>
      <c r="J159" s="70"/>
      <c r="K159" s="101"/>
    </row>
    <row r="160" spans="1:11" ht="12.75">
      <c r="A160" s="70"/>
      <c r="J160" s="70"/>
      <c r="K160" s="101"/>
    </row>
    <row r="161" spans="1:11" ht="12.75">
      <c r="A161" s="70"/>
      <c r="J161" s="70"/>
      <c r="K161" s="101"/>
    </row>
    <row r="162" spans="1:11" ht="12.75">
      <c r="A162" s="70"/>
      <c r="J162" s="70"/>
      <c r="K162" s="101"/>
    </row>
    <row r="163" spans="1:11" ht="12.75">
      <c r="A163" s="70"/>
      <c r="J163" s="70"/>
      <c r="K163" s="101"/>
    </row>
    <row r="164" spans="1:11" ht="12.75">
      <c r="A164" s="70"/>
      <c r="J164" s="70"/>
      <c r="K164" s="101"/>
    </row>
    <row r="165" spans="1:11" ht="12.75">
      <c r="A165" s="70"/>
      <c r="J165" s="70"/>
      <c r="K165" s="101"/>
    </row>
    <row r="166" spans="1:11" ht="12.75">
      <c r="A166" s="70"/>
      <c r="J166" s="70"/>
      <c r="K166" s="101"/>
    </row>
    <row r="167" spans="1:11" ht="12.75">
      <c r="A167" s="70"/>
      <c r="J167" s="70"/>
      <c r="K167" s="101"/>
    </row>
    <row r="168" spans="1:11" ht="12.75">
      <c r="A168" s="70"/>
      <c r="J168" s="70"/>
      <c r="K168" s="101"/>
    </row>
    <row r="169" spans="1:11" ht="12.75">
      <c r="A169" s="70"/>
      <c r="J169" s="70"/>
      <c r="K169" s="101"/>
    </row>
    <row r="170" spans="1:11" ht="12.75">
      <c r="A170" s="70"/>
      <c r="J170" s="70"/>
      <c r="K170" s="101"/>
    </row>
    <row r="171" spans="1:11" ht="12.75">
      <c r="A171" s="70"/>
      <c r="J171" s="70"/>
      <c r="K171" s="101"/>
    </row>
    <row r="172" spans="1:11" ht="12.75">
      <c r="A172" s="70"/>
      <c r="J172" s="70"/>
      <c r="K172" s="101"/>
    </row>
    <row r="173" spans="1:11" ht="12.75">
      <c r="A173" s="70"/>
      <c r="J173" s="70"/>
      <c r="K173" s="101"/>
    </row>
    <row r="174" spans="1:11" ht="12.75">
      <c r="A174" s="70"/>
      <c r="J174" s="70"/>
      <c r="K174" s="101"/>
    </row>
    <row r="175" spans="1:11" ht="12.75">
      <c r="A175" s="70"/>
      <c r="J175" s="70"/>
      <c r="K175" s="101"/>
    </row>
    <row r="176" spans="1:11" ht="12.75">
      <c r="A176" s="70"/>
      <c r="J176" s="70"/>
      <c r="K176" s="101"/>
    </row>
    <row r="177" spans="1:11" ht="12.75">
      <c r="A177" s="70"/>
      <c r="J177" s="70"/>
      <c r="K177" s="101"/>
    </row>
    <row r="178" spans="1:11" ht="12.75">
      <c r="A178" s="70"/>
      <c r="J178" s="70"/>
      <c r="K178" s="101"/>
    </row>
    <row r="179" spans="1:11" ht="12.75">
      <c r="A179" s="70"/>
      <c r="J179" s="70"/>
      <c r="K179" s="101"/>
    </row>
    <row r="180" spans="1:11" ht="12.75">
      <c r="A180" s="70"/>
      <c r="J180" s="70"/>
      <c r="K180" s="101"/>
    </row>
    <row r="181" spans="1:11" ht="12.75">
      <c r="A181" s="70"/>
      <c r="J181" s="70"/>
      <c r="K181" s="101"/>
    </row>
    <row r="182" spans="1:11" ht="12.75">
      <c r="A182" s="70"/>
      <c r="J182" s="70"/>
      <c r="K182" s="101"/>
    </row>
    <row r="183" spans="1:11" ht="12.75">
      <c r="A183" s="70"/>
      <c r="J183" s="70"/>
      <c r="K183" s="101"/>
    </row>
    <row r="184" spans="1:11" ht="12.75">
      <c r="A184" s="70"/>
      <c r="J184" s="70"/>
      <c r="K184" s="101"/>
    </row>
    <row r="185" spans="1:11" ht="12.75">
      <c r="A185" s="70"/>
      <c r="J185" s="70"/>
      <c r="K185" s="101"/>
    </row>
    <row r="186" spans="1:11" ht="12.75">
      <c r="A186" s="70"/>
      <c r="J186" s="70"/>
      <c r="K186" s="101"/>
    </row>
    <row r="187" spans="1:11" ht="12.75">
      <c r="A187" s="70"/>
      <c r="J187" s="70"/>
      <c r="K187" s="101"/>
    </row>
    <row r="188" spans="1:11" ht="12.75">
      <c r="A188" s="70"/>
      <c r="J188" s="70"/>
      <c r="K188" s="101"/>
    </row>
    <row r="189" spans="1:11" ht="12.75">
      <c r="A189" s="70"/>
      <c r="J189" s="70"/>
      <c r="K189" s="101"/>
    </row>
    <row r="190" spans="1:11" ht="12.75">
      <c r="A190" s="70"/>
      <c r="J190" s="70"/>
      <c r="K190" s="101"/>
    </row>
    <row r="191" spans="1:11" ht="12.75">
      <c r="A191" s="70"/>
      <c r="J191" s="70"/>
      <c r="K191" s="101"/>
    </row>
    <row r="192" spans="1:11" ht="12.75">
      <c r="A192" s="70"/>
      <c r="J192" s="70"/>
      <c r="K192" s="101"/>
    </row>
    <row r="193" spans="1:11" ht="12.75">
      <c r="A193" s="70"/>
      <c r="J193" s="70"/>
      <c r="K193" s="101"/>
    </row>
    <row r="194" spans="1:11" ht="12.75">
      <c r="A194" s="70"/>
      <c r="J194" s="70"/>
      <c r="K194" s="101"/>
    </row>
    <row r="195" spans="1:11" ht="12.75">
      <c r="A195" s="70"/>
      <c r="J195" s="70"/>
      <c r="K195" s="101"/>
    </row>
    <row r="196" spans="1:11" ht="12.75">
      <c r="A196" s="70"/>
      <c r="J196" s="70"/>
      <c r="K196" s="101"/>
    </row>
    <row r="197" spans="1:11" ht="12.75">
      <c r="A197" s="70"/>
      <c r="J197" s="70"/>
      <c r="K197" s="101"/>
    </row>
    <row r="198" spans="1:11" ht="12.75">
      <c r="A198" s="70"/>
      <c r="J198" s="70"/>
      <c r="K198" s="101"/>
    </row>
    <row r="199" spans="1:11" ht="12.75">
      <c r="A199" s="70"/>
      <c r="J199" s="70"/>
      <c r="K199" s="101"/>
    </row>
    <row r="200" spans="1:11" ht="12.75">
      <c r="A200" s="70"/>
      <c r="J200" s="70"/>
      <c r="K200" s="101"/>
    </row>
    <row r="201" spans="1:11" ht="12.75">
      <c r="A201" s="70"/>
      <c r="J201" s="70"/>
      <c r="K201" s="101"/>
    </row>
    <row r="202" ht="12.75">
      <c r="J202" s="202"/>
    </row>
    <row r="203" ht="12.75">
      <c r="J203" s="202"/>
    </row>
    <row r="204" ht="12.75">
      <c r="J204" s="202"/>
    </row>
    <row r="205" ht="12.75">
      <c r="J205" s="202"/>
    </row>
    <row r="206" ht="12.75">
      <c r="J206" s="202"/>
    </row>
    <row r="207" ht="12.75">
      <c r="J207" s="202"/>
    </row>
    <row r="208" ht="12.75">
      <c r="J208" s="202"/>
    </row>
    <row r="209" ht="12.75">
      <c r="J209" s="202"/>
    </row>
    <row r="210" ht="12.75">
      <c r="J210" s="202"/>
    </row>
    <row r="211" ht="12.75">
      <c r="J211" s="202"/>
    </row>
    <row r="212" ht="12.75">
      <c r="J212" s="202"/>
    </row>
    <row r="213" ht="12.75">
      <c r="J213" s="202"/>
    </row>
    <row r="214" ht="12.75">
      <c r="J214" s="202"/>
    </row>
    <row r="215" ht="12.75">
      <c r="J215" s="202"/>
    </row>
    <row r="216" ht="12.75">
      <c r="J216" s="202"/>
    </row>
    <row r="217" ht="12.75">
      <c r="J217" s="202"/>
    </row>
    <row r="218" ht="12.75">
      <c r="J218" s="202"/>
    </row>
    <row r="219" ht="12.75">
      <c r="J219" s="202"/>
    </row>
    <row r="220" ht="12.75">
      <c r="J220" s="202"/>
    </row>
    <row r="221" ht="12.75">
      <c r="J221" s="202"/>
    </row>
    <row r="222" ht="12.75">
      <c r="J222" s="202"/>
    </row>
    <row r="223" ht="12.75">
      <c r="J223" s="202"/>
    </row>
    <row r="224" ht="12.75">
      <c r="J224" s="202"/>
    </row>
    <row r="225" ht="12.75">
      <c r="J225" s="202"/>
    </row>
    <row r="226" ht="12.75">
      <c r="J226" s="202"/>
    </row>
    <row r="227" ht="12.75">
      <c r="J227" s="202"/>
    </row>
    <row r="228" ht="12.75">
      <c r="J228" s="202"/>
    </row>
    <row r="229" ht="12.75">
      <c r="J229" s="202"/>
    </row>
    <row r="230" ht="12.75">
      <c r="J230" s="202"/>
    </row>
    <row r="231" ht="12.75">
      <c r="J231" s="202"/>
    </row>
    <row r="232" ht="12.75">
      <c r="J232" s="202"/>
    </row>
    <row r="233" ht="12.75">
      <c r="J233" s="202"/>
    </row>
    <row r="234" ht="12.75">
      <c r="J234" s="202"/>
    </row>
    <row r="235" ht="12.75">
      <c r="J235" s="202"/>
    </row>
    <row r="236" ht="12.75">
      <c r="J236" s="202"/>
    </row>
    <row r="237" ht="12.75">
      <c r="J237" s="202"/>
    </row>
    <row r="238" ht="12.75">
      <c r="J238" s="202"/>
    </row>
    <row r="239" ht="12.75">
      <c r="J239" s="202"/>
    </row>
    <row r="240" ht="12.75">
      <c r="J240" s="202"/>
    </row>
    <row r="241" ht="12.75">
      <c r="J241" s="202"/>
    </row>
    <row r="242" ht="12.75">
      <c r="J242" s="202"/>
    </row>
    <row r="243" ht="12.75">
      <c r="J243" s="202"/>
    </row>
    <row r="244" ht="12.75">
      <c r="J244" s="202"/>
    </row>
    <row r="245" ht="12.75">
      <c r="J245" s="202"/>
    </row>
    <row r="246" ht="12.75">
      <c r="J246" s="202"/>
    </row>
    <row r="247" ht="12.75">
      <c r="J247" s="202"/>
    </row>
  </sheetData>
  <sheetProtection/>
  <printOptions/>
  <pageMargins left="0.7874015748031497" right="0.7874015748031497" top="0.3937007874015748" bottom="0.5905511811023623" header="0.5118110236220472" footer="0.5118110236220472"/>
  <pageSetup horizontalDpi="360" verticalDpi="36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H204"/>
  <sheetViews>
    <sheetView showGridLines="0" zoomScalePageLayoutView="0" workbookViewId="0" topLeftCell="A1">
      <selection activeCell="A1" sqref="A1:H52"/>
    </sheetView>
  </sheetViews>
  <sheetFormatPr defaultColWidth="11.421875" defaultRowHeight="12.75"/>
  <cols>
    <col min="1" max="1" width="8.28125" style="0" customWidth="1"/>
    <col min="2" max="2" width="4.28125" style="70" customWidth="1"/>
    <col min="3" max="3" width="2.7109375" style="70" customWidth="1"/>
    <col min="4" max="4" width="24.28125" style="70" customWidth="1"/>
    <col min="5" max="5" width="20.140625" style="70" customWidth="1"/>
    <col min="6" max="6" width="9.8515625" style="101" customWidth="1"/>
    <col min="7" max="7" width="3.7109375" style="70" customWidth="1"/>
    <col min="8" max="8" width="12.57421875" style="0" customWidth="1"/>
    <col min="9" max="9" width="16.28125" style="0" customWidth="1"/>
  </cols>
  <sheetData>
    <row r="1" spans="1:8" s="68" customFormat="1" ht="15.75">
      <c r="A1" s="158" t="str">
        <f>Vorgaben!A1</f>
        <v>Leichtathletik Bezirksmeisterschaft</v>
      </c>
      <c r="B1" s="157"/>
      <c r="C1" s="72"/>
      <c r="D1" s="72"/>
      <c r="E1" s="159" t="str">
        <f>Vorgaben!A3</f>
        <v>NMS Timelkam</v>
      </c>
      <c r="F1" s="170"/>
      <c r="G1" s="72"/>
      <c r="H1" s="160" t="str">
        <f>Vorgaben!A4</f>
        <v>Schüler C</v>
      </c>
    </row>
    <row r="2" spans="1:8" s="68" customFormat="1" ht="15.75">
      <c r="A2" s="82" t="s">
        <v>105</v>
      </c>
      <c r="B2" s="157"/>
      <c r="C2" s="72"/>
      <c r="D2" s="157"/>
      <c r="E2" s="157"/>
      <c r="F2" s="170"/>
      <c r="G2" s="72"/>
      <c r="H2" s="244">
        <f>Vorgaben!A2</f>
        <v>41808</v>
      </c>
    </row>
    <row r="3" spans="2:7" s="161" customFormat="1" ht="12.75" customHeight="1">
      <c r="B3" s="162" t="s">
        <v>94</v>
      </c>
      <c r="C3" s="162"/>
      <c r="D3" s="163" t="s">
        <v>99</v>
      </c>
      <c r="E3" s="163" t="s">
        <v>100</v>
      </c>
      <c r="F3" s="171" t="s">
        <v>106</v>
      </c>
      <c r="G3" s="162"/>
    </row>
    <row r="4" spans="1:8" s="161" customFormat="1" ht="12.75">
      <c r="A4" s="70"/>
      <c r="B4" s="70">
        <f aca="true" t="shared" si="0" ref="B4:B67">RANK(F4,$F$4:$F$153,0)</f>
        <v>1</v>
      </c>
      <c r="C4" s="70" t="s">
        <v>97</v>
      </c>
      <c r="D4" s="70" t="str">
        <f>Eingabe!$B$53</f>
        <v>Kastner Philipp</v>
      </c>
      <c r="E4" s="70" t="str">
        <f>Eingabe!$B$50</f>
        <v>NSMS Wolfsegg</v>
      </c>
      <c r="F4" s="101">
        <f>Eingabe!$E$53</f>
        <v>43.5</v>
      </c>
      <c r="G4" s="70" t="s">
        <v>107</v>
      </c>
      <c r="H4" s="70"/>
    </row>
    <row r="5" spans="1:8" s="161" customFormat="1" ht="12.75">
      <c r="A5" s="70"/>
      <c r="B5" s="70">
        <f t="shared" si="0"/>
        <v>2</v>
      </c>
      <c r="C5" s="70" t="s">
        <v>97</v>
      </c>
      <c r="D5" s="70" t="str">
        <f>Eingabe!$B$30</f>
        <v>Leitenmair Thomas</v>
      </c>
      <c r="E5" s="70" t="str">
        <f>Eingabe!$B$26</f>
        <v>NMS Timelkam</v>
      </c>
      <c r="F5" s="101">
        <f>Eingabe!$E$30</f>
        <v>43</v>
      </c>
      <c r="G5" s="70" t="s">
        <v>107</v>
      </c>
      <c r="H5" s="70"/>
    </row>
    <row r="6" spans="1:8" s="161" customFormat="1" ht="12.75">
      <c r="A6" s="70"/>
      <c r="B6" s="70">
        <f t="shared" si="0"/>
        <v>2</v>
      </c>
      <c r="C6" s="70" t="s">
        <v>97</v>
      </c>
      <c r="D6" s="70" t="str">
        <f>Eingabe!$B$52</f>
        <v>Söser Clemens</v>
      </c>
      <c r="E6" s="70" t="str">
        <f>Eingabe!$B$50</f>
        <v>NSMS Wolfsegg</v>
      </c>
      <c r="F6" s="101">
        <f>Eingabe!$E$52</f>
        <v>43</v>
      </c>
      <c r="G6" s="70" t="s">
        <v>107</v>
      </c>
      <c r="H6" s="70"/>
    </row>
    <row r="7" spans="1:8" s="161" customFormat="1" ht="12.75">
      <c r="A7" s="70"/>
      <c r="B7" s="70">
        <f t="shared" si="0"/>
        <v>4</v>
      </c>
      <c r="C7" s="70" t="s">
        <v>97</v>
      </c>
      <c r="D7" s="70" t="str">
        <f>Eingabe!$B$3</f>
        <v>Meyer Leon</v>
      </c>
      <c r="E7" s="70" t="str">
        <f>Eingabe!$B$2</f>
        <v>NSMS Vöcklabruck</v>
      </c>
      <c r="F7" s="101">
        <f>Eingabe!$E$3</f>
        <v>41</v>
      </c>
      <c r="G7" s="70" t="s">
        <v>107</v>
      </c>
      <c r="H7" s="70"/>
    </row>
    <row r="8" spans="1:8" s="161" customFormat="1" ht="12.75">
      <c r="A8" s="70"/>
      <c r="B8" s="70">
        <f t="shared" si="0"/>
        <v>4</v>
      </c>
      <c r="C8" s="70" t="s">
        <v>97</v>
      </c>
      <c r="D8" s="70" t="str">
        <f>Eingabe!$B$15</f>
        <v>Scheichl Paul</v>
      </c>
      <c r="E8" s="70" t="str">
        <f>Eingabe!$B$10</f>
        <v>SMS Mondsee</v>
      </c>
      <c r="F8" s="101">
        <f>Eingabe!$E$15</f>
        <v>41</v>
      </c>
      <c r="G8" s="70" t="s">
        <v>107</v>
      </c>
      <c r="H8" s="70"/>
    </row>
    <row r="9" spans="1:8" s="161" customFormat="1" ht="12.75">
      <c r="A9" s="70"/>
      <c r="B9" s="70">
        <f t="shared" si="0"/>
        <v>6</v>
      </c>
      <c r="C9" s="70" t="s">
        <v>97</v>
      </c>
      <c r="D9" s="70" t="str">
        <f>Eingabe!$B$28</f>
        <v>Rosas Andrea</v>
      </c>
      <c r="E9" s="70" t="str">
        <f>Eingabe!$B$26</f>
        <v>NMS Timelkam</v>
      </c>
      <c r="F9" s="101">
        <f>Eingabe!$E$28</f>
        <v>40.5</v>
      </c>
      <c r="G9" s="70" t="s">
        <v>107</v>
      </c>
      <c r="H9" s="70"/>
    </row>
    <row r="10" spans="1:8" s="161" customFormat="1" ht="12.75">
      <c r="A10" s="70"/>
      <c r="B10" s="70">
        <f t="shared" si="0"/>
        <v>6</v>
      </c>
      <c r="C10" s="70" t="s">
        <v>97</v>
      </c>
      <c r="D10" s="70" t="str">
        <f>Eingabe!$B$59</f>
        <v>Schiller Moritz</v>
      </c>
      <c r="E10" s="70" t="str">
        <f>Eingabe!$B$58</f>
        <v>NMS Regau</v>
      </c>
      <c r="F10" s="101">
        <f>Eingabe!$E$59</f>
        <v>40.5</v>
      </c>
      <c r="G10" s="70" t="s">
        <v>107</v>
      </c>
      <c r="H10" s="70"/>
    </row>
    <row r="11" spans="1:8" s="161" customFormat="1" ht="12.75">
      <c r="A11" s="70"/>
      <c r="B11" s="70">
        <f t="shared" si="0"/>
        <v>8</v>
      </c>
      <c r="C11" s="70" t="s">
        <v>97</v>
      </c>
      <c r="D11" s="70" t="str">
        <f>Eingabe!$B$51</f>
        <v>Ebner Marcel</v>
      </c>
      <c r="E11" s="70" t="str">
        <f>Eingabe!$B$50</f>
        <v>NSMS Wolfsegg</v>
      </c>
      <c r="F11" s="101">
        <f>Eingabe!$E$51</f>
        <v>39.5</v>
      </c>
      <c r="G11" s="70" t="s">
        <v>107</v>
      </c>
      <c r="H11" s="70"/>
    </row>
    <row r="12" spans="1:8" s="161" customFormat="1" ht="12.75">
      <c r="A12" s="70"/>
      <c r="B12" s="70">
        <f t="shared" si="0"/>
        <v>9</v>
      </c>
      <c r="C12" s="70" t="s">
        <v>97</v>
      </c>
      <c r="D12" s="70" t="str">
        <f>Eingabe!$B$7</f>
        <v>Özdemir Asrin</v>
      </c>
      <c r="E12" s="70" t="str">
        <f>Eingabe!$B$2</f>
        <v>NSMS Vöcklabruck</v>
      </c>
      <c r="F12" s="101">
        <f>Eingabe!$E$7</f>
        <v>39</v>
      </c>
      <c r="G12" s="70" t="s">
        <v>107</v>
      </c>
      <c r="H12" s="70"/>
    </row>
    <row r="13" spans="1:8" s="161" customFormat="1" ht="12.75">
      <c r="A13" s="70"/>
      <c r="B13" s="70">
        <f t="shared" si="0"/>
        <v>10</v>
      </c>
      <c r="C13" s="70" t="s">
        <v>97</v>
      </c>
      <c r="D13" s="70" t="str">
        <f>Eingabe!$B$4</f>
        <v>Proll Marvin</v>
      </c>
      <c r="E13" s="70" t="str">
        <f>Eingabe!$B$2</f>
        <v>NSMS Vöcklabruck</v>
      </c>
      <c r="F13" s="101">
        <f>Eingabe!$E$4</f>
        <v>38</v>
      </c>
      <c r="G13" s="70" t="s">
        <v>107</v>
      </c>
      <c r="H13" s="70"/>
    </row>
    <row r="14" spans="1:8" s="161" customFormat="1" ht="12.75">
      <c r="A14" s="70"/>
      <c r="B14" s="70">
        <f t="shared" si="0"/>
        <v>10</v>
      </c>
      <c r="C14" s="70" t="s">
        <v>97</v>
      </c>
      <c r="D14" s="70" t="str">
        <f>Eingabe!$B$27</f>
        <v>Rosas Jacopo</v>
      </c>
      <c r="E14" s="70" t="str">
        <f>Eingabe!$B$26</f>
        <v>NMS Timelkam</v>
      </c>
      <c r="F14" s="101">
        <f>Eingabe!$E$27</f>
        <v>38</v>
      </c>
      <c r="G14" s="70" t="s">
        <v>107</v>
      </c>
      <c r="H14" s="70"/>
    </row>
    <row r="15" spans="1:8" s="161" customFormat="1" ht="12.75">
      <c r="A15" s="70"/>
      <c r="B15" s="70">
        <f t="shared" si="0"/>
        <v>12</v>
      </c>
      <c r="C15" s="70" t="s">
        <v>97</v>
      </c>
      <c r="D15" s="70" t="str">
        <f>Eingabe!$B$76</f>
        <v>Maier Alexander</v>
      </c>
      <c r="E15" s="70" t="str">
        <f>Eingabe!$B$74</f>
        <v>NMS Vöcklamarkt</v>
      </c>
      <c r="F15" s="101">
        <f>Eingabe!$E$76</f>
        <v>37.5</v>
      </c>
      <c r="G15" s="70" t="s">
        <v>107</v>
      </c>
      <c r="H15" s="70"/>
    </row>
    <row r="16" spans="1:8" s="161" customFormat="1" ht="12.75">
      <c r="A16" s="70"/>
      <c r="B16" s="70">
        <f t="shared" si="0"/>
        <v>13</v>
      </c>
      <c r="C16" s="70" t="s">
        <v>97</v>
      </c>
      <c r="D16" s="70" t="str">
        <f>Eingabe!$B$54</f>
        <v>Holzinger Felix</v>
      </c>
      <c r="E16" s="70" t="str">
        <f>Eingabe!$B$50</f>
        <v>NSMS Wolfsegg</v>
      </c>
      <c r="F16" s="101">
        <f>Eingabe!$E$54</f>
        <v>36</v>
      </c>
      <c r="G16" s="70" t="s">
        <v>107</v>
      </c>
      <c r="H16" s="70"/>
    </row>
    <row r="17" spans="1:8" s="161" customFormat="1" ht="12.75">
      <c r="A17" s="70"/>
      <c r="B17" s="70">
        <f t="shared" si="0"/>
        <v>13</v>
      </c>
      <c r="C17" s="70" t="s">
        <v>97</v>
      </c>
      <c r="D17" s="70" t="str">
        <f>Eingabe!$B$11</f>
        <v>Posch Sebastian</v>
      </c>
      <c r="E17" s="70" t="str">
        <f>Eingabe!$B$10</f>
        <v>SMS Mondsee</v>
      </c>
      <c r="F17" s="101">
        <f>Eingabe!$E$11</f>
        <v>36</v>
      </c>
      <c r="G17" s="70" t="s">
        <v>107</v>
      </c>
      <c r="H17" s="70"/>
    </row>
    <row r="18" spans="1:8" s="161" customFormat="1" ht="12.75">
      <c r="A18" s="70"/>
      <c r="B18" s="70">
        <f t="shared" si="0"/>
        <v>15</v>
      </c>
      <c r="C18" s="70" t="s">
        <v>97</v>
      </c>
      <c r="D18" s="70" t="str">
        <f>Eingabe!$B$29</f>
        <v>Brandt Michael</v>
      </c>
      <c r="E18" s="70" t="str">
        <f>Eingabe!$B$26</f>
        <v>NMS Timelkam</v>
      </c>
      <c r="F18" s="101">
        <f>Eingabe!$E$29</f>
        <v>35.5</v>
      </c>
      <c r="G18" s="70" t="s">
        <v>107</v>
      </c>
      <c r="H18" s="70"/>
    </row>
    <row r="19" spans="1:8" s="161" customFormat="1" ht="12.75">
      <c r="A19" s="70"/>
      <c r="B19" s="70">
        <f t="shared" si="0"/>
        <v>16</v>
      </c>
      <c r="C19" s="70" t="s">
        <v>97</v>
      </c>
      <c r="D19" s="70" t="str">
        <f>Eingabe!$B$99</f>
        <v>Berger Fabian</v>
      </c>
      <c r="E19" s="70" t="str">
        <f>Eingabe!$B$98</f>
        <v>NMS2 Schwanenstadt</v>
      </c>
      <c r="F19" s="101">
        <f>Eingabe!$E$99</f>
        <v>35</v>
      </c>
      <c r="G19" s="70" t="s">
        <v>107</v>
      </c>
      <c r="H19" s="70"/>
    </row>
    <row r="20" spans="1:8" s="161" customFormat="1" ht="12.75">
      <c r="A20" s="70"/>
      <c r="B20" s="70">
        <f t="shared" si="0"/>
        <v>16</v>
      </c>
      <c r="C20" s="70" t="s">
        <v>97</v>
      </c>
      <c r="D20" s="70" t="str">
        <f>Eingabe!$B$83</f>
        <v>Mayr Martin</v>
      </c>
      <c r="E20" s="70" t="str">
        <f>Eingabe!$B$82</f>
        <v>NMS Neukirchen/V.</v>
      </c>
      <c r="F20" s="101">
        <f>Eingabe!$E$83</f>
        <v>35</v>
      </c>
      <c r="G20" s="70" t="s">
        <v>107</v>
      </c>
      <c r="H20" s="70"/>
    </row>
    <row r="21" spans="1:8" s="161" customFormat="1" ht="12.75">
      <c r="A21" s="70"/>
      <c r="B21" s="70">
        <f t="shared" si="0"/>
        <v>16</v>
      </c>
      <c r="C21" s="70" t="s">
        <v>97</v>
      </c>
      <c r="D21" s="70" t="str">
        <f>Eingabe!$B$87</f>
        <v>Uhrlich Lorenz</v>
      </c>
      <c r="E21" s="70" t="str">
        <f>Eingabe!$B$82</f>
        <v>NMS Neukirchen/V.</v>
      </c>
      <c r="F21" s="101">
        <f>Eingabe!$E$87</f>
        <v>35</v>
      </c>
      <c r="G21" s="70" t="s">
        <v>107</v>
      </c>
      <c r="H21" s="70"/>
    </row>
    <row r="22" spans="1:8" s="161" customFormat="1" ht="12.75">
      <c r="A22" s="70"/>
      <c r="B22" s="70">
        <f t="shared" si="0"/>
        <v>16</v>
      </c>
      <c r="C22" s="70" t="s">
        <v>97</v>
      </c>
      <c r="D22" s="70" t="str">
        <f>Eingabe!$B$13</f>
        <v>Wienerroither Philip</v>
      </c>
      <c r="E22" s="70" t="str">
        <f>Eingabe!$B$10</f>
        <v>SMS Mondsee</v>
      </c>
      <c r="F22" s="101">
        <f>Eingabe!$E$13</f>
        <v>35</v>
      </c>
      <c r="G22" s="70" t="s">
        <v>107</v>
      </c>
      <c r="H22" s="70"/>
    </row>
    <row r="23" spans="1:8" s="161" customFormat="1" ht="12.75">
      <c r="A23" s="70"/>
      <c r="B23" s="70">
        <f t="shared" si="0"/>
        <v>20</v>
      </c>
      <c r="C23" s="70" t="s">
        <v>97</v>
      </c>
      <c r="D23" s="70" t="str">
        <f>Eingabe!$B$44</f>
        <v>Bauer Michael</v>
      </c>
      <c r="E23" s="70" t="str">
        <f>Eingabe!$B$42</f>
        <v>NMS Schörfling</v>
      </c>
      <c r="F23" s="101">
        <f>Eingabe!$E$44</f>
        <v>34</v>
      </c>
      <c r="G23" s="70" t="s">
        <v>107</v>
      </c>
      <c r="H23" s="70"/>
    </row>
    <row r="24" spans="1:8" s="161" customFormat="1" ht="12.75">
      <c r="A24" s="70"/>
      <c r="B24" s="70">
        <f t="shared" si="0"/>
        <v>20</v>
      </c>
      <c r="C24" s="70" t="s">
        <v>97</v>
      </c>
      <c r="D24" s="70" t="str">
        <f>Eingabe!$B$6</f>
        <v>Ecker Jan</v>
      </c>
      <c r="E24" s="70" t="str">
        <f>Eingabe!$B$2</f>
        <v>NSMS Vöcklabruck</v>
      </c>
      <c r="F24" s="101">
        <f>Eingabe!$E$6</f>
        <v>34</v>
      </c>
      <c r="G24" s="70" t="s">
        <v>107</v>
      </c>
      <c r="H24" s="70"/>
    </row>
    <row r="25" spans="1:8" s="161" customFormat="1" ht="12.75">
      <c r="A25" s="70"/>
      <c r="B25" s="70">
        <f t="shared" si="0"/>
        <v>20</v>
      </c>
      <c r="C25" s="70" t="s">
        <v>97</v>
      </c>
      <c r="D25" s="70" t="str">
        <f>Eingabe!$B$31</f>
        <v>Forstinger Fabian</v>
      </c>
      <c r="E25" s="70" t="str">
        <f>Eingabe!$B$26</f>
        <v>NMS Timelkam</v>
      </c>
      <c r="F25" s="101">
        <f>Eingabe!$E$31</f>
        <v>34</v>
      </c>
      <c r="G25" s="70" t="s">
        <v>107</v>
      </c>
      <c r="H25" s="70"/>
    </row>
    <row r="26" spans="1:8" s="161" customFormat="1" ht="12.75">
      <c r="A26" s="70"/>
      <c r="B26" s="70">
        <f t="shared" si="0"/>
        <v>20</v>
      </c>
      <c r="C26" s="70" t="s">
        <v>97</v>
      </c>
      <c r="D26" s="70" t="str">
        <f>Eingabe!$B$55</f>
        <v>Voglhuber Simon</v>
      </c>
      <c r="E26" s="70" t="str">
        <f>Eingabe!$B$50</f>
        <v>NSMS Wolfsegg</v>
      </c>
      <c r="F26" s="101">
        <f>Eingabe!$E$55</f>
        <v>34</v>
      </c>
      <c r="G26" s="70" t="s">
        <v>107</v>
      </c>
      <c r="H26" s="70"/>
    </row>
    <row r="27" spans="1:8" s="161" customFormat="1" ht="12.75">
      <c r="A27" s="70"/>
      <c r="B27" s="70">
        <f t="shared" si="0"/>
        <v>24</v>
      </c>
      <c r="C27" s="70" t="s">
        <v>97</v>
      </c>
      <c r="D27" s="70" t="str">
        <f>Eingabe!$B$5</f>
        <v>Ragger Lenny</v>
      </c>
      <c r="E27" s="70" t="str">
        <f>Eingabe!$B$2</f>
        <v>NSMS Vöcklabruck</v>
      </c>
      <c r="F27" s="101">
        <f>Eingabe!$E$5</f>
        <v>33.5</v>
      </c>
      <c r="G27" s="70" t="s">
        <v>107</v>
      </c>
      <c r="H27" s="70"/>
    </row>
    <row r="28" spans="1:8" s="161" customFormat="1" ht="12.75">
      <c r="A28" s="70"/>
      <c r="B28" s="70">
        <f t="shared" si="0"/>
        <v>24</v>
      </c>
      <c r="C28" s="70" t="s">
        <v>97</v>
      </c>
      <c r="D28" s="70" t="str">
        <f>Eingabe!$B$77</f>
        <v>Redlinger Marco</v>
      </c>
      <c r="E28" s="70" t="str">
        <f>Eingabe!$B$74</f>
        <v>NMS Vöcklamarkt</v>
      </c>
      <c r="F28" s="101">
        <f>Eingabe!$E$77</f>
        <v>33.5</v>
      </c>
      <c r="G28" s="70" t="s">
        <v>107</v>
      </c>
      <c r="H28" s="70"/>
    </row>
    <row r="29" spans="1:8" s="161" customFormat="1" ht="12.75">
      <c r="A29" s="70"/>
      <c r="B29" s="70">
        <f t="shared" si="0"/>
        <v>24</v>
      </c>
      <c r="C29" s="70" t="s">
        <v>97</v>
      </c>
      <c r="D29" s="70" t="str">
        <f>Eingabe!$B$62</f>
        <v>Schmid Andreas</v>
      </c>
      <c r="E29" s="70" t="str">
        <f>Eingabe!$B$58</f>
        <v>NMS Regau</v>
      </c>
      <c r="F29" s="101">
        <f>Eingabe!$E$62</f>
        <v>33.5</v>
      </c>
      <c r="G29" s="70" t="s">
        <v>107</v>
      </c>
      <c r="H29" s="70"/>
    </row>
    <row r="30" spans="1:8" s="161" customFormat="1" ht="12.75">
      <c r="A30" s="70"/>
      <c r="B30" s="70">
        <f t="shared" si="0"/>
        <v>27</v>
      </c>
      <c r="C30" s="70" t="s">
        <v>97</v>
      </c>
      <c r="D30" s="70" t="str">
        <f>Eingabe!$B$47</f>
        <v>Föttinger Moritz</v>
      </c>
      <c r="E30" s="70" t="str">
        <f>Eingabe!$B$42</f>
        <v>NMS Schörfling</v>
      </c>
      <c r="F30" s="101">
        <f>Eingabe!$E$47</f>
        <v>33</v>
      </c>
      <c r="G30" s="70" t="s">
        <v>107</v>
      </c>
      <c r="H30" s="70"/>
    </row>
    <row r="31" spans="1:8" s="161" customFormat="1" ht="12.75">
      <c r="A31" s="70"/>
      <c r="B31" s="70">
        <f t="shared" si="0"/>
        <v>28</v>
      </c>
      <c r="C31" s="70" t="s">
        <v>97</v>
      </c>
      <c r="D31" s="70" t="str">
        <f>Eingabe!$B$12</f>
        <v>König Christoph</v>
      </c>
      <c r="E31" s="70" t="str">
        <f>Eingabe!$B$10</f>
        <v>SMS Mondsee</v>
      </c>
      <c r="F31" s="101">
        <f>Eingabe!$E$12</f>
        <v>32.5</v>
      </c>
      <c r="G31" s="70" t="s">
        <v>107</v>
      </c>
      <c r="H31" s="70"/>
    </row>
    <row r="32" spans="1:8" s="161" customFormat="1" ht="12.75">
      <c r="A32" s="70"/>
      <c r="B32" s="70">
        <f t="shared" si="0"/>
        <v>29</v>
      </c>
      <c r="C32" s="70" t="s">
        <v>97</v>
      </c>
      <c r="D32" s="70" t="str">
        <f>Eingabe!$B$68</f>
        <v>Gabric Marko</v>
      </c>
      <c r="E32" s="70" t="str">
        <f>Eingabe!$B$66</f>
        <v>NMS Frankenburg</v>
      </c>
      <c r="F32" s="101">
        <f>Eingabe!$E$68</f>
        <v>31.5</v>
      </c>
      <c r="G32" s="70" t="s">
        <v>107</v>
      </c>
      <c r="H32" s="70"/>
    </row>
    <row r="33" spans="1:8" s="161" customFormat="1" ht="12.75">
      <c r="A33" s="70"/>
      <c r="B33" s="70">
        <f t="shared" si="0"/>
        <v>29</v>
      </c>
      <c r="C33" s="70" t="s">
        <v>97</v>
      </c>
      <c r="D33" s="70" t="str">
        <f>Eingabe!$B$75</f>
        <v>Koberger Lukas</v>
      </c>
      <c r="E33" s="70" t="str">
        <f>Eingabe!$B$74</f>
        <v>NMS Vöcklamarkt</v>
      </c>
      <c r="F33" s="101">
        <f>Eingabe!$E$75</f>
        <v>31.5</v>
      </c>
      <c r="G33" s="70" t="s">
        <v>107</v>
      </c>
      <c r="H33" s="70"/>
    </row>
    <row r="34" spans="1:8" s="161" customFormat="1" ht="12.75">
      <c r="A34" s="70"/>
      <c r="B34" s="70">
        <f t="shared" si="0"/>
        <v>31</v>
      </c>
      <c r="C34" s="70" t="s">
        <v>97</v>
      </c>
      <c r="D34" s="70" t="str">
        <f>Eingabe!$B$14</f>
        <v>Grachev Elisej</v>
      </c>
      <c r="E34" s="70" t="str">
        <f>Eingabe!$B$10</f>
        <v>SMS Mondsee</v>
      </c>
      <c r="F34" s="101">
        <f>Eingabe!$E$14</f>
        <v>31</v>
      </c>
      <c r="G34" s="70" t="s">
        <v>107</v>
      </c>
      <c r="H34" s="70"/>
    </row>
    <row r="35" spans="1:8" s="161" customFormat="1" ht="12.75">
      <c r="A35" s="70"/>
      <c r="B35" s="70">
        <f t="shared" si="0"/>
        <v>32</v>
      </c>
      <c r="C35" s="70" t="s">
        <v>97</v>
      </c>
      <c r="D35" s="70" t="str">
        <f>Eingabe!$B$46</f>
        <v>Eberl Kai</v>
      </c>
      <c r="E35" s="70" t="str">
        <f>Eingabe!$B$42</f>
        <v>NMS Schörfling</v>
      </c>
      <c r="F35" s="101">
        <f>Eingabe!$E$46</f>
        <v>30</v>
      </c>
      <c r="G35" s="70" t="s">
        <v>107</v>
      </c>
      <c r="H35" s="70"/>
    </row>
    <row r="36" spans="1:8" s="161" customFormat="1" ht="12.75">
      <c r="A36" s="70"/>
      <c r="B36" s="70">
        <f t="shared" si="0"/>
        <v>33</v>
      </c>
      <c r="C36" s="70" t="s">
        <v>97</v>
      </c>
      <c r="D36" s="70" t="str">
        <f>Eingabe!$B$86</f>
        <v>Steindl Daniel</v>
      </c>
      <c r="E36" s="70" t="str">
        <f>Eingabe!$B$82</f>
        <v>NMS Neukirchen/V.</v>
      </c>
      <c r="F36" s="101">
        <f>Eingabe!$E$86</f>
        <v>29.5</v>
      </c>
      <c r="G36" s="70" t="s">
        <v>107</v>
      </c>
      <c r="H36" s="70"/>
    </row>
    <row r="37" spans="1:8" s="161" customFormat="1" ht="12.75">
      <c r="A37" s="70"/>
      <c r="B37" s="70">
        <f t="shared" si="0"/>
        <v>34</v>
      </c>
      <c r="C37" s="70" t="s">
        <v>97</v>
      </c>
      <c r="D37" s="70" t="str">
        <f>Eingabe!$B$67</f>
        <v>Moosleitner Thomas</v>
      </c>
      <c r="E37" s="70" t="str">
        <f>Eingabe!$B$66</f>
        <v>NMS Frankenburg</v>
      </c>
      <c r="F37" s="101">
        <f>Eingabe!$E$67</f>
        <v>28</v>
      </c>
      <c r="G37" s="70" t="s">
        <v>107</v>
      </c>
      <c r="H37" s="70"/>
    </row>
    <row r="38" spans="1:8" s="161" customFormat="1" ht="12.75">
      <c r="A38" s="70"/>
      <c r="B38" s="70">
        <f t="shared" si="0"/>
        <v>35</v>
      </c>
      <c r="C38" s="70" t="s">
        <v>97</v>
      </c>
      <c r="D38" s="70" t="str">
        <f>Eingabe!$B$85</f>
        <v>Krichbaum Felix</v>
      </c>
      <c r="E38" s="70" t="str">
        <f>Eingabe!$B$82</f>
        <v>NMS Neukirchen/V.</v>
      </c>
      <c r="F38" s="101">
        <f>Eingabe!$E$85</f>
        <v>27.5</v>
      </c>
      <c r="G38" s="70" t="s">
        <v>107</v>
      </c>
      <c r="H38" s="70"/>
    </row>
    <row r="39" spans="1:8" s="161" customFormat="1" ht="12.75">
      <c r="A39" s="70"/>
      <c r="B39" s="70">
        <f t="shared" si="0"/>
        <v>35</v>
      </c>
      <c r="C39" s="70" t="s">
        <v>97</v>
      </c>
      <c r="D39" s="70" t="str">
        <f>Eingabe!$B$79</f>
        <v>Ricvic Dino</v>
      </c>
      <c r="E39" s="70" t="str">
        <f>Eingabe!$B$74</f>
        <v>NMS Vöcklamarkt</v>
      </c>
      <c r="F39" s="101">
        <f>Eingabe!$E$79</f>
        <v>27.5</v>
      </c>
      <c r="G39" s="70" t="s">
        <v>107</v>
      </c>
      <c r="H39" s="70"/>
    </row>
    <row r="40" spans="1:8" s="161" customFormat="1" ht="12.75">
      <c r="A40" s="70"/>
      <c r="B40" s="70">
        <f t="shared" si="0"/>
        <v>35</v>
      </c>
      <c r="C40" s="70" t="s">
        <v>97</v>
      </c>
      <c r="D40" s="70" t="str">
        <f>Eingabe!$B$43</f>
        <v>Stallinger Noah</v>
      </c>
      <c r="E40" s="70" t="str">
        <f>Eingabe!$B$42</f>
        <v>NMS Schörfling</v>
      </c>
      <c r="F40" s="101">
        <f>Eingabe!$E$43</f>
        <v>27.5</v>
      </c>
      <c r="G40" s="70" t="s">
        <v>107</v>
      </c>
      <c r="H40" s="70"/>
    </row>
    <row r="41" spans="1:8" s="161" customFormat="1" ht="12.75">
      <c r="A41" s="70"/>
      <c r="B41" s="70">
        <f t="shared" si="0"/>
        <v>38</v>
      </c>
      <c r="C41" s="70" t="s">
        <v>97</v>
      </c>
      <c r="D41" s="70" t="str">
        <f>Eingabe!$B$45</f>
        <v>Lindenbauer Thomas</v>
      </c>
      <c r="E41" s="70" t="str">
        <f>Eingabe!$B$42</f>
        <v>NMS Schörfling</v>
      </c>
      <c r="F41" s="101">
        <f>Eingabe!$E$45</f>
        <v>27</v>
      </c>
      <c r="G41" s="70" t="s">
        <v>107</v>
      </c>
      <c r="H41" s="70"/>
    </row>
    <row r="42" spans="1:8" s="161" customFormat="1" ht="12.75">
      <c r="A42" s="70"/>
      <c r="B42" s="70">
        <f t="shared" si="0"/>
        <v>39</v>
      </c>
      <c r="C42" s="70" t="s">
        <v>97</v>
      </c>
      <c r="D42" s="70" t="str">
        <f>Eingabe!$B$61</f>
        <v>Pammer Manuel</v>
      </c>
      <c r="E42" s="70" t="str">
        <f>Eingabe!$B$58</f>
        <v>NMS Regau</v>
      </c>
      <c r="F42" s="101">
        <f>Eingabe!$E$61</f>
        <v>26.5</v>
      </c>
      <c r="G42" s="70" t="s">
        <v>107</v>
      </c>
      <c r="H42" s="70"/>
    </row>
    <row r="43" spans="1:8" s="161" customFormat="1" ht="12.75">
      <c r="A43" s="70"/>
      <c r="B43" s="70">
        <f t="shared" si="0"/>
        <v>40</v>
      </c>
      <c r="C43" s="70" t="s">
        <v>97</v>
      </c>
      <c r="D43" s="70" t="str">
        <f>Eingabe!$B$101</f>
        <v>Schiller Lorenz</v>
      </c>
      <c r="E43" s="70" t="str">
        <f>Eingabe!$B$98</f>
        <v>NMS2 Schwanenstadt</v>
      </c>
      <c r="F43" s="101">
        <f>Eingabe!$E$101</f>
        <v>26</v>
      </c>
      <c r="G43" s="70" t="s">
        <v>107</v>
      </c>
      <c r="H43" s="70"/>
    </row>
    <row r="44" spans="1:8" s="161" customFormat="1" ht="12.75">
      <c r="A44" s="70"/>
      <c r="B44" s="70">
        <f t="shared" si="0"/>
        <v>41</v>
      </c>
      <c r="C44" s="70" t="s">
        <v>97</v>
      </c>
      <c r="D44" s="70" t="str">
        <f>Eingabe!$B$100</f>
        <v>Lugmair Anton</v>
      </c>
      <c r="E44" s="70" t="str">
        <f>Eingabe!$B$98</f>
        <v>NMS2 Schwanenstadt</v>
      </c>
      <c r="F44" s="101">
        <f>Eingabe!$E$100</f>
        <v>25.5</v>
      </c>
      <c r="G44" s="70" t="s">
        <v>107</v>
      </c>
      <c r="H44" s="70"/>
    </row>
    <row r="45" spans="1:8" s="161" customFormat="1" ht="12.75">
      <c r="A45" s="70"/>
      <c r="B45" s="70">
        <f t="shared" si="0"/>
        <v>42</v>
      </c>
      <c r="C45" s="70" t="s">
        <v>97</v>
      </c>
      <c r="D45" s="70" t="str">
        <f>Eingabe!$B$63</f>
        <v>Fischer Fabian</v>
      </c>
      <c r="E45" s="70" t="str">
        <f>Eingabe!$B$58</f>
        <v>NMS Regau</v>
      </c>
      <c r="F45" s="101">
        <f>Eingabe!$E$63</f>
        <v>24.5</v>
      </c>
      <c r="G45" s="70" t="s">
        <v>107</v>
      </c>
      <c r="H45" s="70"/>
    </row>
    <row r="46" spans="1:8" s="161" customFormat="1" ht="12.75">
      <c r="A46" s="70"/>
      <c r="B46" s="70">
        <f t="shared" si="0"/>
        <v>42</v>
      </c>
      <c r="C46" s="70" t="s">
        <v>97</v>
      </c>
      <c r="D46" s="70" t="str">
        <f>Eingabe!$B$71</f>
        <v>Kriechbaum Sascha</v>
      </c>
      <c r="E46" s="70" t="str">
        <f>Eingabe!$B$66</f>
        <v>NMS Frankenburg</v>
      </c>
      <c r="F46" s="101">
        <f>Eingabe!$E$71</f>
        <v>24.5</v>
      </c>
      <c r="G46" s="70" t="s">
        <v>107</v>
      </c>
      <c r="H46" s="70"/>
    </row>
    <row r="47" spans="1:8" s="161" customFormat="1" ht="12.75">
      <c r="A47" s="70"/>
      <c r="B47" s="70">
        <f t="shared" si="0"/>
        <v>44</v>
      </c>
      <c r="C47" s="70" t="s">
        <v>97</v>
      </c>
      <c r="D47" s="70" t="str">
        <f>Eingabe!$B$102</f>
        <v>Vorhauer Philipp</v>
      </c>
      <c r="E47" s="70" t="str">
        <f>Eingabe!$B$98</f>
        <v>NMS2 Schwanenstadt</v>
      </c>
      <c r="F47" s="101">
        <f>Eingabe!$E$102</f>
        <v>24</v>
      </c>
      <c r="G47" s="70" t="s">
        <v>107</v>
      </c>
      <c r="H47" s="70"/>
    </row>
    <row r="48" spans="1:8" s="161" customFormat="1" ht="12.75">
      <c r="A48" s="70"/>
      <c r="B48" s="70">
        <f t="shared" si="0"/>
        <v>45</v>
      </c>
      <c r="C48" s="70" t="s">
        <v>97</v>
      </c>
      <c r="D48" s="70" t="str">
        <f>Eingabe!$B$60</f>
        <v>Trawöger Lukas</v>
      </c>
      <c r="E48" s="70" t="str">
        <f>Eingabe!$B$58</f>
        <v>NMS Regau</v>
      </c>
      <c r="F48" s="101">
        <f>Eingabe!$E$60</f>
        <v>23.5</v>
      </c>
      <c r="G48" s="70" t="s">
        <v>107</v>
      </c>
      <c r="H48" s="70"/>
    </row>
    <row r="49" spans="1:8" s="161" customFormat="1" ht="12.75">
      <c r="A49" s="70"/>
      <c r="B49" s="70">
        <f t="shared" si="0"/>
        <v>46</v>
      </c>
      <c r="C49" s="70" t="s">
        <v>97</v>
      </c>
      <c r="D49" s="70" t="str">
        <f>Eingabe!$B$70</f>
        <v>Rupp Elias</v>
      </c>
      <c r="E49" s="70" t="str">
        <f>Eingabe!$B$66</f>
        <v>NMS Frankenburg</v>
      </c>
      <c r="F49" s="101">
        <f>Eingabe!$E$70</f>
        <v>22.5</v>
      </c>
      <c r="G49" s="70" t="s">
        <v>107</v>
      </c>
      <c r="H49" s="70"/>
    </row>
    <row r="50" spans="1:8" s="161" customFormat="1" ht="12.75">
      <c r="A50" s="70"/>
      <c r="B50" s="70">
        <f t="shared" si="0"/>
        <v>47</v>
      </c>
      <c r="C50" s="70" t="s">
        <v>97</v>
      </c>
      <c r="D50" s="70" t="str">
        <f>Eingabe!$B$103</f>
        <v>Kemptner Simon</v>
      </c>
      <c r="E50" s="70" t="str">
        <f>Eingabe!$B$98</f>
        <v>NMS2 Schwanenstadt</v>
      </c>
      <c r="F50" s="101">
        <f>Eingabe!$E$103</f>
        <v>20.5</v>
      </c>
      <c r="G50" s="70" t="s">
        <v>107</v>
      </c>
      <c r="H50" s="70"/>
    </row>
    <row r="51" spans="1:8" s="161" customFormat="1" ht="12.75">
      <c r="A51" s="70"/>
      <c r="B51" s="70">
        <f t="shared" si="0"/>
        <v>48</v>
      </c>
      <c r="C51" s="70" t="s">
        <v>97</v>
      </c>
      <c r="D51" s="70" t="str">
        <f>Eingabe!$B$84</f>
        <v>Hemetsberger Julian</v>
      </c>
      <c r="E51" s="70" t="str">
        <f>Eingabe!$B$82</f>
        <v>NMS Neukirchen/V.</v>
      </c>
      <c r="F51" s="101">
        <f>Eingabe!$E$84</f>
        <v>19.5</v>
      </c>
      <c r="G51" s="70" t="s">
        <v>107</v>
      </c>
      <c r="H51" s="70"/>
    </row>
    <row r="52" spans="1:8" s="161" customFormat="1" ht="12.75">
      <c r="A52" s="70"/>
      <c r="B52" s="70">
        <f t="shared" si="0"/>
        <v>49</v>
      </c>
      <c r="C52" s="70" t="s">
        <v>97</v>
      </c>
      <c r="D52" s="70" t="str">
        <f>Eingabe!$B$78</f>
        <v>Zulic Eldin</v>
      </c>
      <c r="E52" s="70" t="str">
        <f>Eingabe!$B$74</f>
        <v>NMS Vöcklamarkt</v>
      </c>
      <c r="F52" s="101">
        <f>Eingabe!$E$78</f>
        <v>9</v>
      </c>
      <c r="G52" s="70" t="s">
        <v>107</v>
      </c>
      <c r="H52" s="70"/>
    </row>
    <row r="53" spans="1:8" s="161" customFormat="1" ht="12.75">
      <c r="A53" s="70"/>
      <c r="B53" s="70">
        <f t="shared" si="0"/>
        <v>50</v>
      </c>
      <c r="C53" s="70" t="s">
        <v>97</v>
      </c>
      <c r="D53" s="70">
        <f>Eingabe!$B$37</f>
        <v>0</v>
      </c>
      <c r="E53" s="70" t="str">
        <f>Eingabe!$B$34</f>
        <v>NMS Seewalchen</v>
      </c>
      <c r="F53" s="101">
        <f>Eingabe!$E$37</f>
        <v>0</v>
      </c>
      <c r="G53" s="70" t="s">
        <v>107</v>
      </c>
      <c r="H53" s="70"/>
    </row>
    <row r="54" spans="1:8" s="161" customFormat="1" ht="12.75">
      <c r="A54" s="70"/>
      <c r="B54" s="70">
        <f t="shared" si="0"/>
        <v>50</v>
      </c>
      <c r="C54" s="70" t="s">
        <v>97</v>
      </c>
      <c r="D54" s="70">
        <f>Eingabe!$B$35</f>
        <v>0</v>
      </c>
      <c r="E54" s="70" t="str">
        <f>Eingabe!$B$34</f>
        <v>NMS Seewalchen</v>
      </c>
      <c r="F54" s="101">
        <f>Eingabe!$E$35</f>
        <v>0</v>
      </c>
      <c r="G54" s="70" t="s">
        <v>107</v>
      </c>
      <c r="H54" s="70"/>
    </row>
    <row r="55" spans="1:8" s="161" customFormat="1" ht="12.75">
      <c r="A55" s="70"/>
      <c r="B55" s="70">
        <f t="shared" si="0"/>
        <v>50</v>
      </c>
      <c r="C55" s="70" t="s">
        <v>97</v>
      </c>
      <c r="D55" s="70">
        <f>Eingabe!$B$22</f>
        <v>0</v>
      </c>
      <c r="E55" s="70" t="str">
        <f>Eingabe!$B$18</f>
        <v>NMS der Franziskanerinnen VB</v>
      </c>
      <c r="F55" s="101">
        <f>Eingabe!$E$22</f>
        <v>0</v>
      </c>
      <c r="G55" s="70" t="s">
        <v>107</v>
      </c>
      <c r="H55" s="70"/>
    </row>
    <row r="56" spans="1:8" s="161" customFormat="1" ht="12.75">
      <c r="A56" s="70"/>
      <c r="B56" s="70">
        <f t="shared" si="0"/>
        <v>50</v>
      </c>
      <c r="C56" s="70" t="s">
        <v>97</v>
      </c>
      <c r="D56" s="70">
        <f>Eingabe!$B$92</f>
        <v>0</v>
      </c>
      <c r="E56" s="70" t="str">
        <f>Eingabe!$B$90</f>
        <v>SNMS Lenzing</v>
      </c>
      <c r="F56" s="101">
        <f>Eingabe!$E$92</f>
        <v>0</v>
      </c>
      <c r="G56" s="70" t="s">
        <v>107</v>
      </c>
      <c r="H56" s="70"/>
    </row>
    <row r="57" spans="1:8" s="161" customFormat="1" ht="12.75">
      <c r="A57" s="70"/>
      <c r="B57" s="70">
        <f t="shared" si="0"/>
        <v>50</v>
      </c>
      <c r="C57" s="70" t="s">
        <v>97</v>
      </c>
      <c r="D57" s="70">
        <f>Eingabe!$B$19</f>
        <v>0</v>
      </c>
      <c r="E57" s="70" t="str">
        <f>Eingabe!$B$18</f>
        <v>NMS der Franziskanerinnen VB</v>
      </c>
      <c r="F57" s="101">
        <f>Eingabe!$E$19</f>
        <v>0</v>
      </c>
      <c r="G57" s="70" t="s">
        <v>107</v>
      </c>
      <c r="H57" s="70"/>
    </row>
    <row r="58" spans="1:8" s="161" customFormat="1" ht="12.75">
      <c r="A58" s="70"/>
      <c r="B58" s="70">
        <f t="shared" si="0"/>
        <v>50</v>
      </c>
      <c r="C58" s="70" t="s">
        <v>97</v>
      </c>
      <c r="D58" s="70">
        <f>Eingabe!$B$39</f>
        <v>0</v>
      </c>
      <c r="E58" s="70" t="str">
        <f>Eingabe!$B$34</f>
        <v>NMS Seewalchen</v>
      </c>
      <c r="F58" s="101">
        <f>Eingabe!$E$39</f>
        <v>0</v>
      </c>
      <c r="G58" s="70" t="s">
        <v>107</v>
      </c>
      <c r="H58" s="70"/>
    </row>
    <row r="59" spans="1:8" s="161" customFormat="1" ht="12.75">
      <c r="A59" s="70"/>
      <c r="B59" s="70">
        <f t="shared" si="0"/>
        <v>50</v>
      </c>
      <c r="C59" s="70" t="s">
        <v>97</v>
      </c>
      <c r="D59" s="70">
        <f>Eingabe!$B$21</f>
        <v>0</v>
      </c>
      <c r="E59" s="70" t="str">
        <f>Eingabe!$B$18</f>
        <v>NMS der Franziskanerinnen VB</v>
      </c>
      <c r="F59" s="101">
        <f>Eingabe!$E$21</f>
        <v>0</v>
      </c>
      <c r="G59" s="70" t="s">
        <v>107</v>
      </c>
      <c r="H59" s="70"/>
    </row>
    <row r="60" spans="1:8" s="161" customFormat="1" ht="12.75">
      <c r="A60" s="70"/>
      <c r="B60" s="70">
        <f t="shared" si="0"/>
        <v>50</v>
      </c>
      <c r="C60" s="70" t="s">
        <v>97</v>
      </c>
      <c r="D60" s="70">
        <f>Eingabe!$B$23</f>
        <v>0</v>
      </c>
      <c r="E60" s="70" t="str">
        <f>Eingabe!$B$18</f>
        <v>NMS der Franziskanerinnen VB</v>
      </c>
      <c r="F60" s="101">
        <f>Eingabe!$E$23</f>
        <v>0</v>
      </c>
      <c r="G60" s="70" t="s">
        <v>107</v>
      </c>
      <c r="H60" s="70"/>
    </row>
    <row r="61" spans="1:8" s="161" customFormat="1" ht="12.75">
      <c r="A61" s="70"/>
      <c r="B61" s="70">
        <f t="shared" si="0"/>
        <v>50</v>
      </c>
      <c r="C61" s="70" t="s">
        <v>97</v>
      </c>
      <c r="D61" s="70">
        <f>Eingabe!$B$94</f>
        <v>0</v>
      </c>
      <c r="E61" s="70" t="str">
        <f>Eingabe!$B$90</f>
        <v>SNMS Lenzing</v>
      </c>
      <c r="F61" s="101">
        <f>Eingabe!$E$94</f>
        <v>0</v>
      </c>
      <c r="G61" s="70" t="s">
        <v>107</v>
      </c>
      <c r="H61" s="70"/>
    </row>
    <row r="62" spans="1:8" s="161" customFormat="1" ht="12.75">
      <c r="A62" s="70"/>
      <c r="B62" s="70">
        <f t="shared" si="0"/>
        <v>50</v>
      </c>
      <c r="C62" s="70" t="s">
        <v>97</v>
      </c>
      <c r="D62" s="70">
        <f>Eingabe!$B$91</f>
        <v>0</v>
      </c>
      <c r="E62" s="70" t="str">
        <f>Eingabe!$B$90</f>
        <v>SNMS Lenzing</v>
      </c>
      <c r="F62" s="101">
        <f>Eingabe!$E$91</f>
        <v>0</v>
      </c>
      <c r="G62" s="70" t="s">
        <v>107</v>
      </c>
      <c r="H62" s="70"/>
    </row>
    <row r="63" spans="1:8" s="161" customFormat="1" ht="12.75">
      <c r="A63" s="70"/>
      <c r="B63" s="70">
        <f t="shared" si="0"/>
        <v>50</v>
      </c>
      <c r="C63" s="70" t="s">
        <v>97</v>
      </c>
      <c r="D63" s="70">
        <f>Eingabe!$B$36</f>
        <v>0</v>
      </c>
      <c r="E63" s="70" t="str">
        <f>Eingabe!$B$34</f>
        <v>NMS Seewalchen</v>
      </c>
      <c r="F63" s="101">
        <f>Eingabe!$E$36</f>
        <v>0</v>
      </c>
      <c r="G63" s="70" t="s">
        <v>107</v>
      </c>
      <c r="H63" s="70"/>
    </row>
    <row r="64" spans="1:8" s="161" customFormat="1" ht="12.75">
      <c r="A64" s="70"/>
      <c r="B64" s="70">
        <f t="shared" si="0"/>
        <v>50</v>
      </c>
      <c r="C64" s="70" t="s">
        <v>97</v>
      </c>
      <c r="D64" s="70">
        <f>Eingabe!$B$20</f>
        <v>0</v>
      </c>
      <c r="E64" s="70" t="str">
        <f>Eingabe!$B$18</f>
        <v>NMS der Franziskanerinnen VB</v>
      </c>
      <c r="F64" s="101">
        <f>Eingabe!$E$20</f>
        <v>0</v>
      </c>
      <c r="G64" s="70" t="s">
        <v>107</v>
      </c>
      <c r="H64" s="70"/>
    </row>
    <row r="65" spans="1:8" s="161" customFormat="1" ht="12.75">
      <c r="A65" s="70"/>
      <c r="B65" s="70">
        <f t="shared" si="0"/>
        <v>50</v>
      </c>
      <c r="C65" s="70" t="s">
        <v>97</v>
      </c>
      <c r="D65" s="70">
        <f>Eingabe!$B$93</f>
        <v>0</v>
      </c>
      <c r="E65" s="70" t="str">
        <f>Eingabe!$B$90</f>
        <v>SNMS Lenzing</v>
      </c>
      <c r="F65" s="101">
        <f>Eingabe!$E$93</f>
        <v>0</v>
      </c>
      <c r="G65" s="70" t="s">
        <v>107</v>
      </c>
      <c r="H65" s="70"/>
    </row>
    <row r="66" spans="1:8" s="161" customFormat="1" ht="12.75">
      <c r="A66" s="70"/>
      <c r="B66" s="70">
        <f t="shared" si="0"/>
        <v>50</v>
      </c>
      <c r="C66" s="70" t="s">
        <v>97</v>
      </c>
      <c r="D66" s="70">
        <f>Eingabe!$B$38</f>
        <v>0</v>
      </c>
      <c r="E66" s="70" t="str">
        <f>Eingabe!$B$34</f>
        <v>NMS Seewalchen</v>
      </c>
      <c r="F66" s="101">
        <f>Eingabe!$E$38</f>
        <v>0</v>
      </c>
      <c r="G66" s="70" t="s">
        <v>107</v>
      </c>
      <c r="H66" s="70"/>
    </row>
    <row r="67" spans="1:8" s="161" customFormat="1" ht="12.75">
      <c r="A67" s="70"/>
      <c r="B67" s="70">
        <f t="shared" si="0"/>
        <v>50</v>
      </c>
      <c r="C67" s="70" t="s">
        <v>97</v>
      </c>
      <c r="D67" s="70">
        <f>Eingabe!$B$95</f>
        <v>0</v>
      </c>
      <c r="E67" s="70" t="str">
        <f>Eingabe!$B$90</f>
        <v>SNMS Lenzing</v>
      </c>
      <c r="F67" s="101">
        <f>Eingabe!$E$95</f>
        <v>0</v>
      </c>
      <c r="G67" s="70" t="s">
        <v>107</v>
      </c>
      <c r="H67" s="70"/>
    </row>
    <row r="68" spans="1:8" s="161" customFormat="1" ht="12.75">
      <c r="A68" s="70"/>
      <c r="B68" s="70">
        <f aca="true" t="shared" si="1" ref="B68:B131">RANK(F68,$F$4:$F$153,0)</f>
        <v>50</v>
      </c>
      <c r="C68" s="70" t="s">
        <v>97</v>
      </c>
      <c r="D68" s="70" t="str">
        <f>Eingabe!$B$107</f>
        <v>M14/1</v>
      </c>
      <c r="E68" s="70" t="str">
        <f>Eingabe!$B$106</f>
        <v>NMS Ampflwang</v>
      </c>
      <c r="F68" s="101">
        <f>Eingabe!$E$107</f>
        <v>0</v>
      </c>
      <c r="G68" s="70" t="s">
        <v>107</v>
      </c>
      <c r="H68" s="70"/>
    </row>
    <row r="69" spans="1:8" s="161" customFormat="1" ht="12.75">
      <c r="A69" s="70"/>
      <c r="B69" s="70">
        <f t="shared" si="1"/>
        <v>50</v>
      </c>
      <c r="C69" s="70" t="s">
        <v>97</v>
      </c>
      <c r="D69" s="70" t="str">
        <f>Eingabe!$B$108</f>
        <v>M14/2</v>
      </c>
      <c r="E69" s="70" t="str">
        <f>Eingabe!$B$106</f>
        <v>NMS Ampflwang</v>
      </c>
      <c r="F69" s="101">
        <f>Eingabe!$E$108</f>
        <v>0</v>
      </c>
      <c r="G69" s="70" t="s">
        <v>107</v>
      </c>
      <c r="H69" s="70"/>
    </row>
    <row r="70" spans="1:8" s="161" customFormat="1" ht="12.75">
      <c r="A70" s="70"/>
      <c r="B70" s="70">
        <f t="shared" si="1"/>
        <v>50</v>
      </c>
      <c r="C70" s="70" t="s">
        <v>97</v>
      </c>
      <c r="D70" s="70" t="str">
        <f>Eingabe!$B$109</f>
        <v>M14/3</v>
      </c>
      <c r="E70" s="70" t="str">
        <f>Eingabe!$B$106</f>
        <v>NMS Ampflwang</v>
      </c>
      <c r="F70" s="101">
        <f>Eingabe!$E$109</f>
        <v>0</v>
      </c>
      <c r="G70" s="70" t="s">
        <v>107</v>
      </c>
      <c r="H70" s="70"/>
    </row>
    <row r="71" spans="1:8" s="161" customFormat="1" ht="12.75">
      <c r="A71" s="70"/>
      <c r="B71" s="70">
        <f t="shared" si="1"/>
        <v>50</v>
      </c>
      <c r="C71" s="70" t="s">
        <v>97</v>
      </c>
      <c r="D71" s="70" t="str">
        <f>Eingabe!$B$110</f>
        <v>M14/4</v>
      </c>
      <c r="E71" s="70" t="str">
        <f>Eingabe!$B$106</f>
        <v>NMS Ampflwang</v>
      </c>
      <c r="F71" s="101">
        <f>Eingabe!$E$110</f>
        <v>0</v>
      </c>
      <c r="G71" s="70" t="s">
        <v>107</v>
      </c>
      <c r="H71" s="70"/>
    </row>
    <row r="72" spans="1:8" s="161" customFormat="1" ht="12.75">
      <c r="A72" s="70"/>
      <c r="B72" s="70">
        <f t="shared" si="1"/>
        <v>50</v>
      </c>
      <c r="C72" s="70" t="s">
        <v>97</v>
      </c>
      <c r="D72" s="70" t="str">
        <f>Eingabe!$B$111</f>
        <v>M14/5</v>
      </c>
      <c r="E72" s="70" t="str">
        <f>Eingabe!$B$106</f>
        <v>NMS Ampflwang</v>
      </c>
      <c r="F72" s="101">
        <f>Eingabe!$E$111</f>
        <v>0</v>
      </c>
      <c r="G72" s="70" t="s">
        <v>107</v>
      </c>
      <c r="H72" s="70"/>
    </row>
    <row r="73" spans="1:8" s="161" customFormat="1" ht="12.75">
      <c r="A73" s="70"/>
      <c r="B73" s="70">
        <f t="shared" si="1"/>
        <v>50</v>
      </c>
      <c r="C73" s="70" t="s">
        <v>97</v>
      </c>
      <c r="D73" s="70" t="str">
        <f>Eingabe!$B$115</f>
        <v>M15/1</v>
      </c>
      <c r="E73" s="70" t="str">
        <f>Eingabe!$B$114</f>
        <v>NMS Frankenmarkt</v>
      </c>
      <c r="F73" s="101">
        <f>Eingabe!$E$115</f>
        <v>0</v>
      </c>
      <c r="G73" s="70" t="s">
        <v>107</v>
      </c>
      <c r="H73" s="70"/>
    </row>
    <row r="74" spans="1:8" s="161" customFormat="1" ht="12.75">
      <c r="A74" s="70"/>
      <c r="B74" s="70">
        <f t="shared" si="1"/>
        <v>50</v>
      </c>
      <c r="C74" s="70" t="s">
        <v>97</v>
      </c>
      <c r="D74" s="70" t="str">
        <f>Eingabe!$B$116</f>
        <v>M15/2</v>
      </c>
      <c r="E74" s="70" t="str">
        <f>Eingabe!$B$114</f>
        <v>NMS Frankenmarkt</v>
      </c>
      <c r="F74" s="101">
        <f>Eingabe!$E$116</f>
        <v>0</v>
      </c>
      <c r="G74" s="70" t="s">
        <v>107</v>
      </c>
      <c r="H74" s="70"/>
    </row>
    <row r="75" spans="1:8" s="161" customFormat="1" ht="12.75">
      <c r="A75" s="70"/>
      <c r="B75" s="70">
        <f t="shared" si="1"/>
        <v>50</v>
      </c>
      <c r="C75" s="70" t="s">
        <v>97</v>
      </c>
      <c r="D75" s="70" t="str">
        <f>Eingabe!$B$117</f>
        <v>M15/3</v>
      </c>
      <c r="E75" s="70" t="str">
        <f>Eingabe!$B$114</f>
        <v>NMS Frankenmarkt</v>
      </c>
      <c r="F75" s="101">
        <f>Eingabe!$E$117</f>
        <v>0</v>
      </c>
      <c r="G75" s="70" t="s">
        <v>107</v>
      </c>
      <c r="H75" s="70"/>
    </row>
    <row r="76" spans="1:8" s="161" customFormat="1" ht="12.75">
      <c r="A76" s="70"/>
      <c r="B76" s="70">
        <f t="shared" si="1"/>
        <v>50</v>
      </c>
      <c r="C76" s="70" t="s">
        <v>97</v>
      </c>
      <c r="D76" s="70" t="str">
        <f>Eingabe!$B$118</f>
        <v>M15/4</v>
      </c>
      <c r="E76" s="70" t="str">
        <f>Eingabe!$B$114</f>
        <v>NMS Frankenmarkt</v>
      </c>
      <c r="F76" s="101">
        <f>Eingabe!$E$118</f>
        <v>0</v>
      </c>
      <c r="G76" s="70" t="s">
        <v>107</v>
      </c>
      <c r="H76" s="70"/>
    </row>
    <row r="77" spans="1:8" s="161" customFormat="1" ht="12.75">
      <c r="A77" s="70"/>
      <c r="B77" s="70">
        <f t="shared" si="1"/>
        <v>50</v>
      </c>
      <c r="C77" s="70" t="s">
        <v>97</v>
      </c>
      <c r="D77" s="70" t="str">
        <f>Eingabe!$B$119</f>
        <v>M15/5</v>
      </c>
      <c r="E77" s="70" t="str">
        <f>Eingabe!$B$114</f>
        <v>NMS Frankenmarkt</v>
      </c>
      <c r="F77" s="101">
        <f>Eingabe!$E$119</f>
        <v>0</v>
      </c>
      <c r="G77" s="70" t="s">
        <v>107</v>
      </c>
      <c r="H77" s="70"/>
    </row>
    <row r="78" spans="1:8" s="161" customFormat="1" ht="12.75">
      <c r="A78" s="70"/>
      <c r="B78" s="70">
        <f t="shared" si="1"/>
        <v>50</v>
      </c>
      <c r="C78" s="70" t="s">
        <v>97</v>
      </c>
      <c r="D78" s="70" t="str">
        <f>Eingabe!$B$123</f>
        <v>M16/1</v>
      </c>
      <c r="E78" s="70" t="str">
        <f>Eingabe!$B$122</f>
        <v>NMS1 Sport Schwanenstadt</v>
      </c>
      <c r="F78" s="101">
        <f>Eingabe!$E$123</f>
        <v>0</v>
      </c>
      <c r="G78" s="70" t="s">
        <v>107</v>
      </c>
      <c r="H78" s="70"/>
    </row>
    <row r="79" spans="1:8" s="161" customFormat="1" ht="12.75">
      <c r="A79" s="70"/>
      <c r="B79" s="70">
        <f t="shared" si="1"/>
        <v>50</v>
      </c>
      <c r="C79" s="70" t="s">
        <v>97</v>
      </c>
      <c r="D79" s="70" t="str">
        <f>Eingabe!$B$124</f>
        <v>M16/2</v>
      </c>
      <c r="E79" s="70" t="str">
        <f>Eingabe!$B$122</f>
        <v>NMS1 Sport Schwanenstadt</v>
      </c>
      <c r="F79" s="101">
        <f>Eingabe!$E$124</f>
        <v>0</v>
      </c>
      <c r="G79" s="70" t="s">
        <v>107</v>
      </c>
      <c r="H79" s="70"/>
    </row>
    <row r="80" spans="1:8" s="161" customFormat="1" ht="12.75">
      <c r="A80" s="70"/>
      <c r="B80" s="70">
        <f t="shared" si="1"/>
        <v>50</v>
      </c>
      <c r="C80" s="70" t="s">
        <v>97</v>
      </c>
      <c r="D80" s="70" t="str">
        <f>Eingabe!$B$125</f>
        <v>M16/3</v>
      </c>
      <c r="E80" s="70" t="str">
        <f>Eingabe!$B$122</f>
        <v>NMS1 Sport Schwanenstadt</v>
      </c>
      <c r="F80" s="101">
        <f>Eingabe!$E$125</f>
        <v>0</v>
      </c>
      <c r="G80" s="70" t="s">
        <v>107</v>
      </c>
      <c r="H80" s="70"/>
    </row>
    <row r="81" spans="1:8" s="161" customFormat="1" ht="12.75">
      <c r="A81" s="70"/>
      <c r="B81" s="70">
        <f t="shared" si="1"/>
        <v>50</v>
      </c>
      <c r="C81" s="70" t="s">
        <v>97</v>
      </c>
      <c r="D81" s="70" t="str">
        <f>Eingabe!$B$126</f>
        <v>M16/4</v>
      </c>
      <c r="E81" s="70" t="str">
        <f>Eingabe!$B$122</f>
        <v>NMS1 Sport Schwanenstadt</v>
      </c>
      <c r="F81" s="101">
        <f>Eingabe!$E$126</f>
        <v>0</v>
      </c>
      <c r="G81" s="70" t="s">
        <v>107</v>
      </c>
      <c r="H81" s="70"/>
    </row>
    <row r="82" spans="1:8" s="161" customFormat="1" ht="12.75">
      <c r="A82" s="70"/>
      <c r="B82" s="70">
        <f t="shared" si="1"/>
        <v>50</v>
      </c>
      <c r="C82" s="70" t="s">
        <v>97</v>
      </c>
      <c r="D82" s="70" t="str">
        <f>Eingabe!$B$127</f>
        <v>M16/5</v>
      </c>
      <c r="E82" s="70" t="str">
        <f>Eingabe!$B$122</f>
        <v>NMS1 Sport Schwanenstadt</v>
      </c>
      <c r="F82" s="101">
        <f>Eingabe!$E$127</f>
        <v>0</v>
      </c>
      <c r="G82" s="70" t="s">
        <v>107</v>
      </c>
      <c r="H82" s="70"/>
    </row>
    <row r="83" spans="1:8" s="161" customFormat="1" ht="12.75">
      <c r="A83" s="70"/>
      <c r="B83" s="70">
        <f t="shared" si="1"/>
        <v>50</v>
      </c>
      <c r="C83" s="70" t="s">
        <v>97</v>
      </c>
      <c r="D83" s="70" t="str">
        <f>Eingabe!$B$131</f>
        <v>M17/1</v>
      </c>
      <c r="E83" s="70" t="str">
        <f>Eingabe!$B$130</f>
        <v>M17</v>
      </c>
      <c r="F83" s="101">
        <f>Eingabe!$E$131</f>
        <v>0</v>
      </c>
      <c r="G83" s="70" t="s">
        <v>107</v>
      </c>
      <c r="H83" s="70"/>
    </row>
    <row r="84" spans="1:8" s="161" customFormat="1" ht="12.75">
      <c r="A84" s="70"/>
      <c r="B84" s="70">
        <f t="shared" si="1"/>
        <v>50</v>
      </c>
      <c r="C84" s="70" t="s">
        <v>97</v>
      </c>
      <c r="D84" s="70" t="str">
        <f>Eingabe!$B$132</f>
        <v>M17/2</v>
      </c>
      <c r="E84" s="70" t="str">
        <f>Eingabe!$B$130</f>
        <v>M17</v>
      </c>
      <c r="F84" s="101">
        <f>Eingabe!$E$132</f>
        <v>0</v>
      </c>
      <c r="G84" s="70" t="s">
        <v>107</v>
      </c>
      <c r="H84" s="70"/>
    </row>
    <row r="85" spans="1:8" s="161" customFormat="1" ht="12.75">
      <c r="A85" s="70"/>
      <c r="B85" s="70">
        <f t="shared" si="1"/>
        <v>50</v>
      </c>
      <c r="C85" s="70" t="s">
        <v>97</v>
      </c>
      <c r="D85" s="70" t="str">
        <f>Eingabe!$B$133</f>
        <v>M17/3</v>
      </c>
      <c r="E85" s="70" t="str">
        <f>Eingabe!$B$130</f>
        <v>M17</v>
      </c>
      <c r="F85" s="101">
        <f>Eingabe!$E$133</f>
        <v>0</v>
      </c>
      <c r="G85" s="70" t="s">
        <v>107</v>
      </c>
      <c r="H85" s="70"/>
    </row>
    <row r="86" spans="1:8" s="161" customFormat="1" ht="12.75">
      <c r="A86" s="70"/>
      <c r="B86" s="70">
        <f t="shared" si="1"/>
        <v>50</v>
      </c>
      <c r="C86" s="70" t="s">
        <v>97</v>
      </c>
      <c r="D86" s="70" t="str">
        <f>Eingabe!$B$134</f>
        <v>M17/4</v>
      </c>
      <c r="E86" s="70" t="str">
        <f>Eingabe!$B$130</f>
        <v>M17</v>
      </c>
      <c r="F86" s="101">
        <f>Eingabe!$E$134</f>
        <v>0</v>
      </c>
      <c r="G86" s="70" t="s">
        <v>107</v>
      </c>
      <c r="H86" s="70"/>
    </row>
    <row r="87" spans="1:8" s="161" customFormat="1" ht="12.75">
      <c r="A87" s="70"/>
      <c r="B87" s="70">
        <f t="shared" si="1"/>
        <v>50</v>
      </c>
      <c r="C87" s="70" t="s">
        <v>97</v>
      </c>
      <c r="D87" s="70" t="str">
        <f>Eingabe!$B$135</f>
        <v>M17/5</v>
      </c>
      <c r="E87" s="70" t="str">
        <f>Eingabe!$B$130</f>
        <v>M17</v>
      </c>
      <c r="F87" s="101">
        <f>Eingabe!$E$135</f>
        <v>0</v>
      </c>
      <c r="G87" s="70" t="s">
        <v>107</v>
      </c>
      <c r="H87" s="70"/>
    </row>
    <row r="88" spans="1:8" s="161" customFormat="1" ht="12.75">
      <c r="A88" s="70"/>
      <c r="B88" s="70">
        <f t="shared" si="1"/>
        <v>50</v>
      </c>
      <c r="C88" s="70" t="s">
        <v>97</v>
      </c>
      <c r="D88" s="70" t="str">
        <f>Eingabe!$B$139</f>
        <v>M18/1</v>
      </c>
      <c r="E88" s="70" t="str">
        <f>Eingabe!$B$138</f>
        <v>M18</v>
      </c>
      <c r="F88" s="101">
        <f>Eingabe!$E$139</f>
        <v>0</v>
      </c>
      <c r="G88" s="70" t="s">
        <v>107</v>
      </c>
      <c r="H88" s="70"/>
    </row>
    <row r="89" spans="1:8" s="161" customFormat="1" ht="12.75">
      <c r="A89" s="70"/>
      <c r="B89" s="70">
        <f t="shared" si="1"/>
        <v>50</v>
      </c>
      <c r="C89" s="70" t="s">
        <v>97</v>
      </c>
      <c r="D89" s="70" t="str">
        <f>Eingabe!$B$140</f>
        <v>M18/2</v>
      </c>
      <c r="E89" s="70" t="str">
        <f>Eingabe!$B$138</f>
        <v>M18</v>
      </c>
      <c r="F89" s="101">
        <f>Eingabe!$E$140</f>
        <v>0</v>
      </c>
      <c r="G89" s="70" t="s">
        <v>107</v>
      </c>
      <c r="H89" s="70"/>
    </row>
    <row r="90" spans="1:8" s="161" customFormat="1" ht="12.75">
      <c r="A90" s="70"/>
      <c r="B90" s="70">
        <f t="shared" si="1"/>
        <v>50</v>
      </c>
      <c r="C90" s="70" t="s">
        <v>97</v>
      </c>
      <c r="D90" s="70" t="str">
        <f>Eingabe!$B$141</f>
        <v>M18/3</v>
      </c>
      <c r="E90" s="70" t="str">
        <f>Eingabe!$B$138</f>
        <v>M18</v>
      </c>
      <c r="F90" s="101">
        <f>Eingabe!$E$141</f>
        <v>0</v>
      </c>
      <c r="G90" s="70" t="s">
        <v>107</v>
      </c>
      <c r="H90" s="70"/>
    </row>
    <row r="91" spans="1:8" s="161" customFormat="1" ht="12.75">
      <c r="A91" s="70"/>
      <c r="B91" s="70">
        <f t="shared" si="1"/>
        <v>50</v>
      </c>
      <c r="C91" s="70" t="s">
        <v>97</v>
      </c>
      <c r="D91" s="70" t="str">
        <f>Eingabe!$B$142</f>
        <v>M18/4</v>
      </c>
      <c r="E91" s="70" t="str">
        <f>Eingabe!$B$138</f>
        <v>M18</v>
      </c>
      <c r="F91" s="101">
        <f>Eingabe!$E$142</f>
        <v>0</v>
      </c>
      <c r="G91" s="70" t="s">
        <v>107</v>
      </c>
      <c r="H91" s="70"/>
    </row>
    <row r="92" spans="1:8" s="161" customFormat="1" ht="12.75">
      <c r="A92" s="70"/>
      <c r="B92" s="70">
        <f t="shared" si="1"/>
        <v>50</v>
      </c>
      <c r="C92" s="70" t="s">
        <v>97</v>
      </c>
      <c r="D92" s="70" t="str">
        <f>Eingabe!$B$143</f>
        <v>M18/5</v>
      </c>
      <c r="E92" s="70" t="str">
        <f>Eingabe!$B$138</f>
        <v>M18</v>
      </c>
      <c r="F92" s="101">
        <f>Eingabe!$E$143</f>
        <v>0</v>
      </c>
      <c r="G92" s="70" t="s">
        <v>107</v>
      </c>
      <c r="H92" s="70"/>
    </row>
    <row r="93" spans="1:8" s="161" customFormat="1" ht="12.75">
      <c r="A93" s="70"/>
      <c r="B93" s="70">
        <f t="shared" si="1"/>
        <v>50</v>
      </c>
      <c r="C93" s="70" t="s">
        <v>97</v>
      </c>
      <c r="D93" s="70" t="str">
        <f>Eingabe!$B$147</f>
        <v>M19/1</v>
      </c>
      <c r="E93" s="70" t="str">
        <f>Eingabe!$B$146</f>
        <v>M19</v>
      </c>
      <c r="F93" s="101">
        <f>Eingabe!$E$147</f>
        <v>0</v>
      </c>
      <c r="G93" s="70" t="s">
        <v>107</v>
      </c>
      <c r="H93" s="70"/>
    </row>
    <row r="94" spans="1:8" s="161" customFormat="1" ht="12.75">
      <c r="A94" s="70"/>
      <c r="B94" s="70">
        <f t="shared" si="1"/>
        <v>50</v>
      </c>
      <c r="C94" s="70" t="s">
        <v>97</v>
      </c>
      <c r="D94" s="70" t="str">
        <f>Eingabe!$B$148</f>
        <v>M19/2</v>
      </c>
      <c r="E94" s="70" t="str">
        <f>Eingabe!$B$146</f>
        <v>M19</v>
      </c>
      <c r="F94" s="101">
        <f>Eingabe!$E$148</f>
        <v>0</v>
      </c>
      <c r="G94" s="70" t="s">
        <v>107</v>
      </c>
      <c r="H94" s="70"/>
    </row>
    <row r="95" spans="1:8" s="161" customFormat="1" ht="12.75">
      <c r="A95" s="70"/>
      <c r="B95" s="70">
        <f t="shared" si="1"/>
        <v>50</v>
      </c>
      <c r="C95" s="70" t="s">
        <v>97</v>
      </c>
      <c r="D95" s="70" t="str">
        <f>Eingabe!$B$149</f>
        <v>M19/3</v>
      </c>
      <c r="E95" s="70" t="str">
        <f>Eingabe!$B$146</f>
        <v>M19</v>
      </c>
      <c r="F95" s="101">
        <f>Eingabe!$E$149</f>
        <v>0</v>
      </c>
      <c r="G95" s="70" t="s">
        <v>107</v>
      </c>
      <c r="H95" s="70"/>
    </row>
    <row r="96" spans="1:8" s="161" customFormat="1" ht="12.75">
      <c r="A96" s="70"/>
      <c r="B96" s="70">
        <f t="shared" si="1"/>
        <v>50</v>
      </c>
      <c r="C96" s="70" t="s">
        <v>97</v>
      </c>
      <c r="D96" s="70" t="str">
        <f>Eingabe!$B$150</f>
        <v>M19/4</v>
      </c>
      <c r="E96" s="70" t="str">
        <f>Eingabe!$B$146</f>
        <v>M19</v>
      </c>
      <c r="F96" s="101">
        <f>Eingabe!$E$150</f>
        <v>0</v>
      </c>
      <c r="G96" s="70" t="s">
        <v>107</v>
      </c>
      <c r="H96" s="70"/>
    </row>
    <row r="97" spans="1:8" s="161" customFormat="1" ht="12.75">
      <c r="A97" s="70"/>
      <c r="B97" s="70">
        <f t="shared" si="1"/>
        <v>50</v>
      </c>
      <c r="C97" s="70" t="s">
        <v>97</v>
      </c>
      <c r="D97" s="70" t="str">
        <f>Eingabe!$B$151</f>
        <v>M19/5</v>
      </c>
      <c r="E97" s="70" t="str">
        <f>Eingabe!$B$146</f>
        <v>M19</v>
      </c>
      <c r="F97" s="101">
        <f>Eingabe!$E$151</f>
        <v>0</v>
      </c>
      <c r="G97" s="70" t="s">
        <v>107</v>
      </c>
      <c r="H97" s="70"/>
    </row>
    <row r="98" spans="1:8" s="161" customFormat="1" ht="12.75">
      <c r="A98" s="70"/>
      <c r="B98" s="70">
        <f t="shared" si="1"/>
        <v>50</v>
      </c>
      <c r="C98" s="70" t="s">
        <v>97</v>
      </c>
      <c r="D98" s="70" t="str">
        <f>Eingabe!$B$155</f>
        <v>M20/1</v>
      </c>
      <c r="E98" s="70" t="str">
        <f>Eingabe!$B$154</f>
        <v>M20</v>
      </c>
      <c r="F98" s="101">
        <f>Eingabe!$E$155</f>
        <v>0</v>
      </c>
      <c r="G98" s="70" t="s">
        <v>107</v>
      </c>
      <c r="H98" s="70"/>
    </row>
    <row r="99" spans="1:8" s="161" customFormat="1" ht="12.75">
      <c r="A99" s="70"/>
      <c r="B99" s="70">
        <f t="shared" si="1"/>
        <v>50</v>
      </c>
      <c r="C99" s="70" t="s">
        <v>97</v>
      </c>
      <c r="D99" s="70" t="str">
        <f>Eingabe!$B$156</f>
        <v>M20/2</v>
      </c>
      <c r="E99" s="70" t="str">
        <f>Eingabe!$B$154</f>
        <v>M20</v>
      </c>
      <c r="F99" s="101">
        <f>Eingabe!$E$156</f>
        <v>0</v>
      </c>
      <c r="G99" s="70" t="s">
        <v>107</v>
      </c>
      <c r="H99" s="70"/>
    </row>
    <row r="100" spans="1:8" s="161" customFormat="1" ht="12.75">
      <c r="A100" s="70"/>
      <c r="B100" s="70">
        <f t="shared" si="1"/>
        <v>50</v>
      </c>
      <c r="C100" s="70" t="s">
        <v>97</v>
      </c>
      <c r="D100" s="70" t="str">
        <f>Eingabe!$B$157</f>
        <v>M20/3</v>
      </c>
      <c r="E100" s="70" t="str">
        <f>Eingabe!$B$154</f>
        <v>M20</v>
      </c>
      <c r="F100" s="101">
        <f>Eingabe!$E$157</f>
        <v>0</v>
      </c>
      <c r="G100" s="70" t="s">
        <v>107</v>
      </c>
      <c r="H100" s="70"/>
    </row>
    <row r="101" spans="1:8" s="161" customFormat="1" ht="12.75">
      <c r="A101" s="70"/>
      <c r="B101" s="70">
        <f t="shared" si="1"/>
        <v>50</v>
      </c>
      <c r="C101" s="70" t="s">
        <v>97</v>
      </c>
      <c r="D101" s="70" t="str">
        <f>Eingabe!$B$158</f>
        <v>M20/4</v>
      </c>
      <c r="E101" s="70" t="str">
        <f>Eingabe!$B$154</f>
        <v>M20</v>
      </c>
      <c r="F101" s="101">
        <f>Eingabe!$E$158</f>
        <v>0</v>
      </c>
      <c r="G101" s="70" t="s">
        <v>107</v>
      </c>
      <c r="H101" s="70"/>
    </row>
    <row r="102" spans="1:8" s="161" customFormat="1" ht="12.75">
      <c r="A102" s="70"/>
      <c r="B102" s="70">
        <f t="shared" si="1"/>
        <v>50</v>
      </c>
      <c r="C102" s="70" t="s">
        <v>97</v>
      </c>
      <c r="D102" s="70" t="str">
        <f>Eingabe!$B$159</f>
        <v>M20/5</v>
      </c>
      <c r="E102" s="70" t="str">
        <f>Eingabe!$B$154</f>
        <v>M20</v>
      </c>
      <c r="F102" s="101">
        <f>Eingabe!$E$159</f>
        <v>0</v>
      </c>
      <c r="G102" s="70" t="s">
        <v>107</v>
      </c>
      <c r="H102" s="70"/>
    </row>
    <row r="103" spans="1:8" s="161" customFormat="1" ht="12.75">
      <c r="A103" s="70"/>
      <c r="B103" s="70">
        <f t="shared" si="1"/>
        <v>50</v>
      </c>
      <c r="C103" s="70" t="s">
        <v>97</v>
      </c>
      <c r="D103" s="70" t="str">
        <f>Eingabe!$B$163</f>
        <v>M21/1</v>
      </c>
      <c r="E103" s="70" t="str">
        <f>Eingabe!$B$162</f>
        <v>M21</v>
      </c>
      <c r="F103" s="101">
        <f>Eingabe!$E$163</f>
        <v>0</v>
      </c>
      <c r="G103" s="70" t="s">
        <v>107</v>
      </c>
      <c r="H103" s="70"/>
    </row>
    <row r="104" spans="1:8" s="161" customFormat="1" ht="12.75">
      <c r="A104" s="70"/>
      <c r="B104" s="70">
        <f t="shared" si="1"/>
        <v>50</v>
      </c>
      <c r="C104" s="70" t="s">
        <v>97</v>
      </c>
      <c r="D104" s="70" t="str">
        <f>Eingabe!$B$164</f>
        <v>M21/2</v>
      </c>
      <c r="E104" s="70" t="str">
        <f>Eingabe!$B$162</f>
        <v>M21</v>
      </c>
      <c r="F104" s="101">
        <f>Eingabe!$E$164</f>
        <v>0</v>
      </c>
      <c r="G104" s="70" t="s">
        <v>107</v>
      </c>
      <c r="H104" s="70"/>
    </row>
    <row r="105" spans="1:8" s="161" customFormat="1" ht="12.75">
      <c r="A105" s="70"/>
      <c r="B105" s="70">
        <f t="shared" si="1"/>
        <v>50</v>
      </c>
      <c r="C105" s="70" t="s">
        <v>97</v>
      </c>
      <c r="D105" s="70" t="str">
        <f>Eingabe!$B$165</f>
        <v>M21/3</v>
      </c>
      <c r="E105" s="70" t="str">
        <f>Eingabe!$B$162</f>
        <v>M21</v>
      </c>
      <c r="F105" s="101">
        <f>Eingabe!$E$165</f>
        <v>0</v>
      </c>
      <c r="G105" s="70" t="s">
        <v>107</v>
      </c>
      <c r="H105" s="70"/>
    </row>
    <row r="106" spans="1:8" s="161" customFormat="1" ht="12.75">
      <c r="A106" s="70"/>
      <c r="B106" s="70">
        <f t="shared" si="1"/>
        <v>50</v>
      </c>
      <c r="C106" s="70" t="s">
        <v>97</v>
      </c>
      <c r="D106" s="70" t="str">
        <f>Eingabe!$B$166</f>
        <v>M21/4</v>
      </c>
      <c r="E106" s="70" t="str">
        <f>Eingabe!$B$162</f>
        <v>M21</v>
      </c>
      <c r="F106" s="101">
        <f>Eingabe!$E$166</f>
        <v>0</v>
      </c>
      <c r="G106" s="70" t="s">
        <v>107</v>
      </c>
      <c r="H106" s="70"/>
    </row>
    <row r="107" spans="1:8" s="161" customFormat="1" ht="12.75">
      <c r="A107" s="70"/>
      <c r="B107" s="70">
        <f t="shared" si="1"/>
        <v>50</v>
      </c>
      <c r="C107" s="70" t="s">
        <v>97</v>
      </c>
      <c r="D107" s="70" t="str">
        <f>Eingabe!$B$167</f>
        <v>M21/5</v>
      </c>
      <c r="E107" s="70" t="str">
        <f>Eingabe!$B$162</f>
        <v>M21</v>
      </c>
      <c r="F107" s="101">
        <f>Eingabe!$E$167</f>
        <v>0</v>
      </c>
      <c r="G107" s="70" t="s">
        <v>107</v>
      </c>
      <c r="H107" s="70"/>
    </row>
    <row r="108" spans="1:8" s="161" customFormat="1" ht="12.75">
      <c r="A108" s="70"/>
      <c r="B108" s="70">
        <f t="shared" si="1"/>
        <v>50</v>
      </c>
      <c r="C108" s="70" t="s">
        <v>97</v>
      </c>
      <c r="D108" s="70" t="str">
        <f>Eingabe!$B$171</f>
        <v>M22/1</v>
      </c>
      <c r="E108" s="70" t="str">
        <f>Eingabe!$B$170</f>
        <v>M22</v>
      </c>
      <c r="F108" s="101">
        <f>Eingabe!$E$171</f>
        <v>0</v>
      </c>
      <c r="G108" s="70" t="s">
        <v>107</v>
      </c>
      <c r="H108" s="70"/>
    </row>
    <row r="109" spans="1:8" s="161" customFormat="1" ht="12.75">
      <c r="A109" s="70"/>
      <c r="B109" s="70">
        <f t="shared" si="1"/>
        <v>50</v>
      </c>
      <c r="C109" s="70" t="s">
        <v>97</v>
      </c>
      <c r="D109" s="70" t="str">
        <f>Eingabe!$B$172</f>
        <v>M22/2</v>
      </c>
      <c r="E109" s="70" t="str">
        <f>Eingabe!$B$170</f>
        <v>M22</v>
      </c>
      <c r="F109" s="101">
        <f>Eingabe!$E$172</f>
        <v>0</v>
      </c>
      <c r="G109" s="70" t="s">
        <v>107</v>
      </c>
      <c r="H109" s="70"/>
    </row>
    <row r="110" spans="1:8" s="161" customFormat="1" ht="12.75">
      <c r="A110" s="70"/>
      <c r="B110" s="70">
        <f t="shared" si="1"/>
        <v>50</v>
      </c>
      <c r="C110" s="70" t="s">
        <v>97</v>
      </c>
      <c r="D110" s="70" t="str">
        <f>Eingabe!$B$173</f>
        <v>M22/3</v>
      </c>
      <c r="E110" s="70" t="str">
        <f>Eingabe!$B$170</f>
        <v>M22</v>
      </c>
      <c r="F110" s="101">
        <f>Eingabe!$E$173</f>
        <v>0</v>
      </c>
      <c r="G110" s="70" t="s">
        <v>107</v>
      </c>
      <c r="H110" s="70"/>
    </row>
    <row r="111" spans="1:8" s="161" customFormat="1" ht="12.75">
      <c r="A111" s="70"/>
      <c r="B111" s="70">
        <f t="shared" si="1"/>
        <v>50</v>
      </c>
      <c r="C111" s="70" t="s">
        <v>97</v>
      </c>
      <c r="D111" s="70" t="str">
        <f>Eingabe!$B$174</f>
        <v>M22/4</v>
      </c>
      <c r="E111" s="70" t="str">
        <f>Eingabe!$B$170</f>
        <v>M22</v>
      </c>
      <c r="F111" s="101">
        <f>Eingabe!$E$174</f>
        <v>0</v>
      </c>
      <c r="G111" s="70" t="s">
        <v>107</v>
      </c>
      <c r="H111" s="70"/>
    </row>
    <row r="112" spans="1:8" s="161" customFormat="1" ht="12.75">
      <c r="A112" s="70"/>
      <c r="B112" s="70">
        <f t="shared" si="1"/>
        <v>50</v>
      </c>
      <c r="C112" s="70" t="s">
        <v>97</v>
      </c>
      <c r="D112" s="70" t="str">
        <f>Eingabe!$B$175</f>
        <v>M22/5</v>
      </c>
      <c r="E112" s="70" t="str">
        <f>Eingabe!$B$170</f>
        <v>M22</v>
      </c>
      <c r="F112" s="101">
        <f>Eingabe!$E$175</f>
        <v>0</v>
      </c>
      <c r="G112" s="70" t="s">
        <v>107</v>
      </c>
      <c r="H112" s="70"/>
    </row>
    <row r="113" spans="1:8" s="161" customFormat="1" ht="12.75">
      <c r="A113" s="70"/>
      <c r="B113" s="70">
        <f t="shared" si="1"/>
        <v>50</v>
      </c>
      <c r="C113" s="70" t="s">
        <v>97</v>
      </c>
      <c r="D113" s="70" t="str">
        <f>Eingabe!$B$179</f>
        <v>M23/1</v>
      </c>
      <c r="E113" s="70" t="str">
        <f>Eingabe!$B$178</f>
        <v>M23</v>
      </c>
      <c r="F113" s="101">
        <f>Eingabe!$E$179</f>
        <v>0</v>
      </c>
      <c r="G113" s="70" t="s">
        <v>107</v>
      </c>
      <c r="H113" s="70"/>
    </row>
    <row r="114" spans="1:8" s="161" customFormat="1" ht="12.75">
      <c r="A114" s="70"/>
      <c r="B114" s="70">
        <f t="shared" si="1"/>
        <v>50</v>
      </c>
      <c r="C114" s="70" t="s">
        <v>97</v>
      </c>
      <c r="D114" s="70" t="str">
        <f>Eingabe!$B$180</f>
        <v>M23/2</v>
      </c>
      <c r="E114" s="70" t="str">
        <f>Eingabe!$B$178</f>
        <v>M23</v>
      </c>
      <c r="F114" s="101">
        <f>Eingabe!$E$180</f>
        <v>0</v>
      </c>
      <c r="G114" s="70" t="s">
        <v>107</v>
      </c>
      <c r="H114" s="70"/>
    </row>
    <row r="115" spans="1:8" s="161" customFormat="1" ht="12.75">
      <c r="A115" s="70"/>
      <c r="B115" s="70">
        <f t="shared" si="1"/>
        <v>50</v>
      </c>
      <c r="C115" s="70" t="s">
        <v>97</v>
      </c>
      <c r="D115" s="70" t="str">
        <f>Eingabe!$B$181</f>
        <v>M23/3</v>
      </c>
      <c r="E115" s="70" t="str">
        <f>Eingabe!$B$178</f>
        <v>M23</v>
      </c>
      <c r="F115" s="101">
        <f>Eingabe!$E$181</f>
        <v>0</v>
      </c>
      <c r="G115" s="70" t="s">
        <v>107</v>
      </c>
      <c r="H115" s="70"/>
    </row>
    <row r="116" spans="1:8" ht="12.75">
      <c r="A116" s="70"/>
      <c r="B116" s="70">
        <f t="shared" si="1"/>
        <v>50</v>
      </c>
      <c r="C116" s="70" t="s">
        <v>97</v>
      </c>
      <c r="D116" s="70" t="str">
        <f>Eingabe!$B$182</f>
        <v>M23/4</v>
      </c>
      <c r="E116" s="70" t="str">
        <f>Eingabe!$B$178</f>
        <v>M23</v>
      </c>
      <c r="F116" s="101">
        <f>Eingabe!$E$182</f>
        <v>0</v>
      </c>
      <c r="G116" s="70" t="s">
        <v>107</v>
      </c>
      <c r="H116" s="70"/>
    </row>
    <row r="117" spans="1:8" ht="12.75">
      <c r="A117" s="70"/>
      <c r="B117" s="70">
        <f t="shared" si="1"/>
        <v>50</v>
      </c>
      <c r="C117" s="70" t="s">
        <v>97</v>
      </c>
      <c r="D117" s="70" t="str">
        <f>Eingabe!$B$183</f>
        <v>M23/5</v>
      </c>
      <c r="E117" s="70" t="str">
        <f>Eingabe!$B$178</f>
        <v>M23</v>
      </c>
      <c r="F117" s="101">
        <f>Eingabe!$E$183</f>
        <v>0</v>
      </c>
      <c r="G117" s="70" t="s">
        <v>107</v>
      </c>
      <c r="H117" s="70"/>
    </row>
    <row r="118" spans="1:8" ht="12.75">
      <c r="A118" s="70"/>
      <c r="B118" s="70">
        <f t="shared" si="1"/>
        <v>50</v>
      </c>
      <c r="C118" s="70" t="s">
        <v>97</v>
      </c>
      <c r="D118" s="70" t="str">
        <f>Eingabe!$B$187</f>
        <v>M24/1</v>
      </c>
      <c r="E118" s="70" t="str">
        <f>Eingabe!$B$186</f>
        <v>M24</v>
      </c>
      <c r="F118" s="101">
        <f>Eingabe!$E$187</f>
        <v>0</v>
      </c>
      <c r="G118" s="70" t="s">
        <v>107</v>
      </c>
      <c r="H118" s="70"/>
    </row>
    <row r="119" spans="1:8" ht="12.75">
      <c r="A119" s="70"/>
      <c r="B119" s="70">
        <f t="shared" si="1"/>
        <v>50</v>
      </c>
      <c r="C119" s="70" t="s">
        <v>97</v>
      </c>
      <c r="D119" s="70" t="str">
        <f>Eingabe!$B$188</f>
        <v>M24/2</v>
      </c>
      <c r="E119" s="70" t="str">
        <f>Eingabe!$B$186</f>
        <v>M24</v>
      </c>
      <c r="F119" s="101">
        <f>Eingabe!$E$188</f>
        <v>0</v>
      </c>
      <c r="G119" s="70" t="s">
        <v>107</v>
      </c>
      <c r="H119" s="70"/>
    </row>
    <row r="120" spans="1:8" ht="12.75">
      <c r="A120" s="70"/>
      <c r="B120" s="70">
        <f t="shared" si="1"/>
        <v>50</v>
      </c>
      <c r="C120" s="70" t="s">
        <v>97</v>
      </c>
      <c r="D120" s="70" t="str">
        <f>Eingabe!$B$189</f>
        <v>M24/3</v>
      </c>
      <c r="E120" s="70" t="str">
        <f>Eingabe!$B$186</f>
        <v>M24</v>
      </c>
      <c r="F120" s="101">
        <f>Eingabe!$E$189</f>
        <v>0</v>
      </c>
      <c r="G120" s="70" t="s">
        <v>107</v>
      </c>
      <c r="H120" s="70"/>
    </row>
    <row r="121" spans="1:8" ht="12.75">
      <c r="A121" s="70"/>
      <c r="B121" s="70">
        <f t="shared" si="1"/>
        <v>50</v>
      </c>
      <c r="C121" s="70" t="s">
        <v>97</v>
      </c>
      <c r="D121" s="70" t="str">
        <f>Eingabe!$B$190</f>
        <v>M24/4</v>
      </c>
      <c r="E121" s="70" t="str">
        <f>Eingabe!$B$186</f>
        <v>M24</v>
      </c>
      <c r="F121" s="101">
        <f>Eingabe!$E$190</f>
        <v>0</v>
      </c>
      <c r="G121" s="70" t="s">
        <v>107</v>
      </c>
      <c r="H121" s="70"/>
    </row>
    <row r="122" spans="1:8" ht="12.75">
      <c r="A122" s="70"/>
      <c r="B122" s="70">
        <f t="shared" si="1"/>
        <v>50</v>
      </c>
      <c r="C122" s="70" t="s">
        <v>97</v>
      </c>
      <c r="D122" s="70" t="str">
        <f>Eingabe!$B$191</f>
        <v>M24/5</v>
      </c>
      <c r="E122" s="70" t="str">
        <f>Eingabe!$B$186</f>
        <v>M24</v>
      </c>
      <c r="F122" s="101">
        <f>Eingabe!$E$191</f>
        <v>0</v>
      </c>
      <c r="G122" s="70" t="s">
        <v>107</v>
      </c>
      <c r="H122" s="70"/>
    </row>
    <row r="123" spans="1:8" ht="12.75">
      <c r="A123" s="70"/>
      <c r="B123" s="70">
        <f t="shared" si="1"/>
        <v>50</v>
      </c>
      <c r="C123" s="70" t="s">
        <v>97</v>
      </c>
      <c r="D123" s="70" t="str">
        <f>Eingabe!$B$195</f>
        <v>M25/1</v>
      </c>
      <c r="E123" s="70" t="str">
        <f>Eingabe!$B$194</f>
        <v>M25</v>
      </c>
      <c r="F123" s="101">
        <f>Eingabe!$E$195</f>
        <v>0</v>
      </c>
      <c r="G123" s="70" t="s">
        <v>107</v>
      </c>
      <c r="H123" s="70"/>
    </row>
    <row r="124" spans="1:8" ht="12.75">
      <c r="A124" s="70"/>
      <c r="B124" s="70">
        <f t="shared" si="1"/>
        <v>50</v>
      </c>
      <c r="C124" s="70" t="s">
        <v>97</v>
      </c>
      <c r="D124" s="70" t="str">
        <f>Eingabe!$B$196</f>
        <v>M25/2</v>
      </c>
      <c r="E124" s="70" t="str">
        <f>Eingabe!$B$194</f>
        <v>M25</v>
      </c>
      <c r="F124" s="101">
        <f>Eingabe!$E$196</f>
        <v>0</v>
      </c>
      <c r="G124" s="70" t="s">
        <v>107</v>
      </c>
      <c r="H124" s="70"/>
    </row>
    <row r="125" spans="1:8" ht="12.75">
      <c r="A125" s="70"/>
      <c r="B125" s="70">
        <f t="shared" si="1"/>
        <v>50</v>
      </c>
      <c r="C125" s="70" t="s">
        <v>97</v>
      </c>
      <c r="D125" s="70" t="str">
        <f>Eingabe!$B$197</f>
        <v>M25/3</v>
      </c>
      <c r="E125" s="70" t="str">
        <f>Eingabe!$B$194</f>
        <v>M25</v>
      </c>
      <c r="F125" s="101">
        <f>Eingabe!$E$197</f>
        <v>0</v>
      </c>
      <c r="G125" s="70" t="s">
        <v>107</v>
      </c>
      <c r="H125" s="70"/>
    </row>
    <row r="126" spans="1:8" ht="12.75">
      <c r="A126" s="70"/>
      <c r="B126" s="70">
        <f t="shared" si="1"/>
        <v>50</v>
      </c>
      <c r="C126" s="70" t="s">
        <v>97</v>
      </c>
      <c r="D126" s="70" t="str">
        <f>Eingabe!$B$198</f>
        <v>M25/4</v>
      </c>
      <c r="E126" s="70" t="str">
        <f>Eingabe!$B$194</f>
        <v>M25</v>
      </c>
      <c r="F126" s="101">
        <f>Eingabe!$E$198</f>
        <v>0</v>
      </c>
      <c r="G126" s="70" t="s">
        <v>107</v>
      </c>
      <c r="H126" s="70"/>
    </row>
    <row r="127" spans="1:8" ht="12.75">
      <c r="A127" s="70"/>
      <c r="B127" s="70">
        <f t="shared" si="1"/>
        <v>50</v>
      </c>
      <c r="C127" s="70" t="s">
        <v>97</v>
      </c>
      <c r="D127" s="70" t="str">
        <f>Eingabe!$B$199</f>
        <v>M25/5</v>
      </c>
      <c r="E127" s="70" t="str">
        <f>Eingabe!$B$194</f>
        <v>M25</v>
      </c>
      <c r="F127" s="101">
        <f>Eingabe!$E$199</f>
        <v>0</v>
      </c>
      <c r="G127" s="70" t="s">
        <v>107</v>
      </c>
      <c r="H127" s="70"/>
    </row>
    <row r="128" spans="1:8" ht="12.75">
      <c r="A128" s="70"/>
      <c r="B128" s="70">
        <f t="shared" si="1"/>
        <v>50</v>
      </c>
      <c r="C128" s="70" t="s">
        <v>97</v>
      </c>
      <c r="D128" s="70" t="str">
        <f>Eingabe!$B$203</f>
        <v>M26/1</v>
      </c>
      <c r="E128" s="70" t="str">
        <f>Eingabe!$B$202</f>
        <v>M26</v>
      </c>
      <c r="F128" s="101">
        <f>Eingabe!$E$203</f>
        <v>0</v>
      </c>
      <c r="G128" s="70" t="s">
        <v>107</v>
      </c>
      <c r="H128" s="70"/>
    </row>
    <row r="129" spans="1:8" ht="12.75">
      <c r="A129" s="70"/>
      <c r="B129" s="70">
        <f t="shared" si="1"/>
        <v>50</v>
      </c>
      <c r="C129" s="70" t="s">
        <v>97</v>
      </c>
      <c r="D129" s="70" t="str">
        <f>Eingabe!$B$204</f>
        <v>M26/2</v>
      </c>
      <c r="E129" s="70" t="str">
        <f>Eingabe!$B$202</f>
        <v>M26</v>
      </c>
      <c r="F129" s="101">
        <f>Eingabe!$E$204</f>
        <v>0</v>
      </c>
      <c r="G129" s="70" t="s">
        <v>107</v>
      </c>
      <c r="H129" s="70"/>
    </row>
    <row r="130" spans="1:8" ht="12.75">
      <c r="A130" s="70"/>
      <c r="B130" s="70">
        <f t="shared" si="1"/>
        <v>50</v>
      </c>
      <c r="C130" s="70" t="s">
        <v>97</v>
      </c>
      <c r="D130" s="70" t="str">
        <f>Eingabe!$B$205</f>
        <v>M26/3</v>
      </c>
      <c r="E130" s="70" t="str">
        <f>Eingabe!$B$202</f>
        <v>M26</v>
      </c>
      <c r="F130" s="101">
        <f>Eingabe!$E$205</f>
        <v>0</v>
      </c>
      <c r="G130" s="70" t="s">
        <v>107</v>
      </c>
      <c r="H130" s="70"/>
    </row>
    <row r="131" spans="1:8" ht="12.75">
      <c r="A131" s="70"/>
      <c r="B131" s="70">
        <f t="shared" si="1"/>
        <v>50</v>
      </c>
      <c r="C131" s="70" t="s">
        <v>97</v>
      </c>
      <c r="D131" s="70" t="str">
        <f>Eingabe!$B$206</f>
        <v>M26/4</v>
      </c>
      <c r="E131" s="70" t="str">
        <f>Eingabe!$B$202</f>
        <v>M26</v>
      </c>
      <c r="F131" s="101">
        <f>Eingabe!$E$206</f>
        <v>0</v>
      </c>
      <c r="G131" s="70" t="s">
        <v>107</v>
      </c>
      <c r="H131" s="70"/>
    </row>
    <row r="132" spans="1:8" ht="12.75">
      <c r="A132" s="70"/>
      <c r="B132" s="70">
        <f aca="true" t="shared" si="2" ref="B132:B153">RANK(F132,$F$4:$F$153,0)</f>
        <v>50</v>
      </c>
      <c r="C132" s="70" t="s">
        <v>97</v>
      </c>
      <c r="D132" s="70" t="str">
        <f>Eingabe!$B$207</f>
        <v>M26/5</v>
      </c>
      <c r="E132" s="70" t="str">
        <f>Eingabe!$B$202</f>
        <v>M26</v>
      </c>
      <c r="F132" s="101">
        <f>Eingabe!$E$207</f>
        <v>0</v>
      </c>
      <c r="G132" s="70" t="s">
        <v>107</v>
      </c>
      <c r="H132" s="70"/>
    </row>
    <row r="133" spans="1:8" ht="12.75">
      <c r="A133" s="70"/>
      <c r="B133" s="70">
        <f t="shared" si="2"/>
        <v>50</v>
      </c>
      <c r="C133" s="70" t="s">
        <v>97</v>
      </c>
      <c r="D133" s="70" t="str">
        <f>Eingabe!$B$211</f>
        <v>M27/1</v>
      </c>
      <c r="E133" s="70" t="str">
        <f>Eingabe!$B$210</f>
        <v>M27</v>
      </c>
      <c r="F133" s="101">
        <f>Eingabe!$E$211</f>
        <v>0</v>
      </c>
      <c r="G133" s="70" t="s">
        <v>107</v>
      </c>
      <c r="H133" s="70"/>
    </row>
    <row r="134" spans="1:8" ht="12.75">
      <c r="A134" s="70"/>
      <c r="B134" s="70">
        <f t="shared" si="2"/>
        <v>50</v>
      </c>
      <c r="C134" s="70" t="s">
        <v>97</v>
      </c>
      <c r="D134" s="70" t="str">
        <f>Eingabe!$B$212</f>
        <v>M27/2</v>
      </c>
      <c r="E134" s="70" t="str">
        <f>Eingabe!$B$210</f>
        <v>M27</v>
      </c>
      <c r="F134" s="101">
        <f>Eingabe!$E$212</f>
        <v>0</v>
      </c>
      <c r="G134" s="70" t="s">
        <v>107</v>
      </c>
      <c r="H134" s="70"/>
    </row>
    <row r="135" spans="1:8" ht="12.75">
      <c r="A135" s="70"/>
      <c r="B135" s="70">
        <f t="shared" si="2"/>
        <v>50</v>
      </c>
      <c r="C135" s="70" t="s">
        <v>97</v>
      </c>
      <c r="D135" s="70" t="str">
        <f>Eingabe!$B$213</f>
        <v>M27/3</v>
      </c>
      <c r="E135" s="70" t="str">
        <f>Eingabe!$B$210</f>
        <v>M27</v>
      </c>
      <c r="F135" s="101">
        <f>Eingabe!$E$213</f>
        <v>0</v>
      </c>
      <c r="G135" s="70" t="s">
        <v>107</v>
      </c>
      <c r="H135" s="70"/>
    </row>
    <row r="136" spans="1:8" ht="12.75">
      <c r="A136" s="70"/>
      <c r="B136" s="70">
        <f t="shared" si="2"/>
        <v>50</v>
      </c>
      <c r="C136" s="70" t="s">
        <v>97</v>
      </c>
      <c r="D136" s="70" t="str">
        <f>Eingabe!$B$214</f>
        <v>M27/4</v>
      </c>
      <c r="E136" s="70" t="str">
        <f>Eingabe!$B$210</f>
        <v>M27</v>
      </c>
      <c r="F136" s="101">
        <f>Eingabe!$E$214</f>
        <v>0</v>
      </c>
      <c r="G136" s="70" t="s">
        <v>107</v>
      </c>
      <c r="H136" s="70"/>
    </row>
    <row r="137" spans="1:8" ht="12.75">
      <c r="A137" s="70"/>
      <c r="B137" s="70">
        <f t="shared" si="2"/>
        <v>50</v>
      </c>
      <c r="C137" s="70" t="s">
        <v>97</v>
      </c>
      <c r="D137" s="70" t="str">
        <f>Eingabe!$B$215</f>
        <v>M27/5</v>
      </c>
      <c r="E137" s="70" t="str">
        <f>Eingabe!$B$210</f>
        <v>M27</v>
      </c>
      <c r="F137" s="101">
        <f>Eingabe!$E$215</f>
        <v>0</v>
      </c>
      <c r="G137" s="70" t="s">
        <v>107</v>
      </c>
      <c r="H137" s="70"/>
    </row>
    <row r="138" spans="1:8" ht="12.75">
      <c r="A138" s="70"/>
      <c r="B138" s="70">
        <f t="shared" si="2"/>
        <v>50</v>
      </c>
      <c r="C138" s="70" t="s">
        <v>97</v>
      </c>
      <c r="D138" s="70" t="str">
        <f>Eingabe!$B$219</f>
        <v>M28/1</v>
      </c>
      <c r="E138" s="70" t="str">
        <f>Eingabe!$B$218</f>
        <v>M28</v>
      </c>
      <c r="F138" s="101">
        <f>Eingabe!$E$219</f>
        <v>0</v>
      </c>
      <c r="G138" s="70" t="s">
        <v>107</v>
      </c>
      <c r="H138" s="70"/>
    </row>
    <row r="139" spans="1:8" ht="12.75">
      <c r="A139" s="70"/>
      <c r="B139" s="70">
        <f t="shared" si="2"/>
        <v>50</v>
      </c>
      <c r="C139" s="70" t="s">
        <v>97</v>
      </c>
      <c r="D139" s="70" t="str">
        <f>Eingabe!$B$220</f>
        <v>M28/2</v>
      </c>
      <c r="E139" s="70" t="str">
        <f>Eingabe!$B$218</f>
        <v>M28</v>
      </c>
      <c r="F139" s="101">
        <f>Eingabe!$E$220</f>
        <v>0</v>
      </c>
      <c r="G139" s="70" t="s">
        <v>107</v>
      </c>
      <c r="H139" s="70"/>
    </row>
    <row r="140" spans="1:8" ht="12.75">
      <c r="A140" s="70"/>
      <c r="B140" s="70">
        <f t="shared" si="2"/>
        <v>50</v>
      </c>
      <c r="C140" s="70" t="s">
        <v>97</v>
      </c>
      <c r="D140" s="70" t="str">
        <f>Eingabe!$B$221</f>
        <v>M28/3</v>
      </c>
      <c r="E140" s="70" t="str">
        <f>Eingabe!$B$218</f>
        <v>M28</v>
      </c>
      <c r="F140" s="101">
        <f>Eingabe!$E$221</f>
        <v>0</v>
      </c>
      <c r="G140" s="70" t="s">
        <v>107</v>
      </c>
      <c r="H140" s="70"/>
    </row>
    <row r="141" spans="1:8" ht="12.75">
      <c r="A141" s="70"/>
      <c r="B141" s="70">
        <f t="shared" si="2"/>
        <v>50</v>
      </c>
      <c r="C141" s="70" t="s">
        <v>97</v>
      </c>
      <c r="D141" s="70" t="str">
        <f>Eingabe!$B$222</f>
        <v>M28/4</v>
      </c>
      <c r="E141" s="70" t="str">
        <f>Eingabe!$B$218</f>
        <v>M28</v>
      </c>
      <c r="F141" s="101">
        <f>Eingabe!$E$222</f>
        <v>0</v>
      </c>
      <c r="G141" s="70" t="s">
        <v>107</v>
      </c>
      <c r="H141" s="70"/>
    </row>
    <row r="142" spans="1:8" ht="12.75">
      <c r="A142" s="70"/>
      <c r="B142" s="70">
        <f t="shared" si="2"/>
        <v>50</v>
      </c>
      <c r="C142" s="70" t="s">
        <v>97</v>
      </c>
      <c r="D142" s="70" t="str">
        <f>Eingabe!$B$223</f>
        <v>M28/5</v>
      </c>
      <c r="E142" s="70" t="str">
        <f>Eingabe!$B$218</f>
        <v>M28</v>
      </c>
      <c r="F142" s="101">
        <f>Eingabe!$E$223</f>
        <v>0</v>
      </c>
      <c r="G142" s="70" t="s">
        <v>107</v>
      </c>
      <c r="H142" s="70"/>
    </row>
    <row r="143" spans="1:8" ht="12.75">
      <c r="A143" s="70"/>
      <c r="B143" s="70">
        <f t="shared" si="2"/>
        <v>50</v>
      </c>
      <c r="C143" s="70" t="s">
        <v>97</v>
      </c>
      <c r="D143" s="70" t="str">
        <f>Eingabe!$B$227</f>
        <v>M29/1</v>
      </c>
      <c r="E143" s="70" t="str">
        <f>Eingabe!$B$226</f>
        <v>M29</v>
      </c>
      <c r="F143" s="101">
        <f>Eingabe!$E$227</f>
        <v>0</v>
      </c>
      <c r="G143" s="70" t="s">
        <v>107</v>
      </c>
      <c r="H143" s="70"/>
    </row>
    <row r="144" spans="1:8" ht="12.75">
      <c r="A144" s="70"/>
      <c r="B144" s="70">
        <f t="shared" si="2"/>
        <v>50</v>
      </c>
      <c r="C144" s="70" t="s">
        <v>97</v>
      </c>
      <c r="D144" s="70" t="str">
        <f>Eingabe!$B$228</f>
        <v>M29/2</v>
      </c>
      <c r="E144" s="70" t="str">
        <f>Eingabe!$B$226</f>
        <v>M29</v>
      </c>
      <c r="F144" s="101">
        <f>Eingabe!$E$228</f>
        <v>0</v>
      </c>
      <c r="G144" s="70" t="s">
        <v>107</v>
      </c>
      <c r="H144" s="70"/>
    </row>
    <row r="145" spans="1:8" ht="12.75">
      <c r="A145" s="70"/>
      <c r="B145" s="70">
        <f t="shared" si="2"/>
        <v>50</v>
      </c>
      <c r="C145" s="70" t="s">
        <v>97</v>
      </c>
      <c r="D145" s="70" t="str">
        <f>Eingabe!$B$229</f>
        <v>M29/3</v>
      </c>
      <c r="E145" s="70" t="str">
        <f>Eingabe!$B$226</f>
        <v>M29</v>
      </c>
      <c r="F145" s="101">
        <f>Eingabe!$E$229</f>
        <v>0</v>
      </c>
      <c r="G145" s="70" t="s">
        <v>107</v>
      </c>
      <c r="H145" s="70"/>
    </row>
    <row r="146" spans="1:8" ht="12.75">
      <c r="A146" s="70"/>
      <c r="B146" s="70">
        <f t="shared" si="2"/>
        <v>50</v>
      </c>
      <c r="C146" s="70" t="s">
        <v>97</v>
      </c>
      <c r="D146" s="70" t="str">
        <f>Eingabe!$B$230</f>
        <v>M29/4</v>
      </c>
      <c r="E146" s="70" t="str">
        <f>Eingabe!$B$226</f>
        <v>M29</v>
      </c>
      <c r="F146" s="101">
        <f>Eingabe!$E$230</f>
        <v>0</v>
      </c>
      <c r="G146" s="70" t="s">
        <v>107</v>
      </c>
      <c r="H146" s="70"/>
    </row>
    <row r="147" spans="1:8" ht="12.75">
      <c r="A147" s="70"/>
      <c r="B147" s="70">
        <f t="shared" si="2"/>
        <v>50</v>
      </c>
      <c r="C147" s="70" t="s">
        <v>97</v>
      </c>
      <c r="D147" s="70" t="str">
        <f>Eingabe!$B$231</f>
        <v>M29/5</v>
      </c>
      <c r="E147" s="70" t="str">
        <f>Eingabe!$B$226</f>
        <v>M29</v>
      </c>
      <c r="F147" s="101">
        <f>Eingabe!$E$231</f>
        <v>0</v>
      </c>
      <c r="G147" s="70" t="s">
        <v>107</v>
      </c>
      <c r="H147" s="70"/>
    </row>
    <row r="148" spans="1:8" ht="12.75">
      <c r="A148" s="70"/>
      <c r="B148" s="70">
        <f t="shared" si="2"/>
        <v>50</v>
      </c>
      <c r="C148" s="70" t="s">
        <v>97</v>
      </c>
      <c r="D148" s="70" t="str">
        <f>Eingabe!$B$235</f>
        <v>M30/1</v>
      </c>
      <c r="E148" s="70" t="str">
        <f>Eingabe!$B$234</f>
        <v>M30</v>
      </c>
      <c r="F148" s="101">
        <f>Eingabe!$E$235</f>
        <v>0</v>
      </c>
      <c r="G148" s="70" t="s">
        <v>107</v>
      </c>
      <c r="H148" s="70"/>
    </row>
    <row r="149" spans="1:8" ht="12.75">
      <c r="A149" s="70"/>
      <c r="B149" s="70">
        <f t="shared" si="2"/>
        <v>50</v>
      </c>
      <c r="C149" s="70" t="s">
        <v>97</v>
      </c>
      <c r="D149" s="70" t="str">
        <f>Eingabe!$B$236</f>
        <v>M30/2</v>
      </c>
      <c r="E149" s="70" t="str">
        <f>Eingabe!$B$234</f>
        <v>M30</v>
      </c>
      <c r="F149" s="101">
        <f>Eingabe!$E$236</f>
        <v>0</v>
      </c>
      <c r="G149" s="70" t="s">
        <v>107</v>
      </c>
      <c r="H149" s="70"/>
    </row>
    <row r="150" spans="1:8" ht="12.75">
      <c r="A150" s="70"/>
      <c r="B150" s="70">
        <f t="shared" si="2"/>
        <v>50</v>
      </c>
      <c r="C150" s="70" t="s">
        <v>97</v>
      </c>
      <c r="D150" s="70" t="str">
        <f>Eingabe!$B$237</f>
        <v>M30/3</v>
      </c>
      <c r="E150" s="70" t="str">
        <f>Eingabe!$B$234</f>
        <v>M30</v>
      </c>
      <c r="F150" s="101">
        <f>Eingabe!$E$237</f>
        <v>0</v>
      </c>
      <c r="G150" s="70" t="s">
        <v>107</v>
      </c>
      <c r="H150" s="70"/>
    </row>
    <row r="151" spans="1:8" ht="12.75">
      <c r="A151" s="70"/>
      <c r="B151" s="70">
        <f t="shared" si="2"/>
        <v>50</v>
      </c>
      <c r="C151" s="70" t="s">
        <v>97</v>
      </c>
      <c r="D151" s="70" t="str">
        <f>Eingabe!$B$238</f>
        <v>M30/4</v>
      </c>
      <c r="E151" s="70" t="str">
        <f>Eingabe!$B$234</f>
        <v>M30</v>
      </c>
      <c r="F151" s="101">
        <f>Eingabe!$E$238</f>
        <v>0</v>
      </c>
      <c r="G151" s="70" t="s">
        <v>107</v>
      </c>
      <c r="H151" s="70"/>
    </row>
    <row r="152" spans="1:8" ht="12.75">
      <c r="A152" s="70"/>
      <c r="B152" s="70">
        <f t="shared" si="2"/>
        <v>50</v>
      </c>
      <c r="C152" s="70" t="s">
        <v>97</v>
      </c>
      <c r="D152" s="70" t="str">
        <f>Eingabe!$B$239</f>
        <v>M30/5</v>
      </c>
      <c r="E152" s="70" t="str">
        <f>Eingabe!$B$234</f>
        <v>M30</v>
      </c>
      <c r="F152" s="101">
        <f>Eingabe!$E$239</f>
        <v>0</v>
      </c>
      <c r="G152" s="70" t="s">
        <v>107</v>
      </c>
      <c r="H152" s="70"/>
    </row>
    <row r="153" spans="1:8" ht="12.75">
      <c r="A153" s="70"/>
      <c r="B153" s="70">
        <f t="shared" si="2"/>
        <v>50</v>
      </c>
      <c r="C153" s="70" t="s">
        <v>97</v>
      </c>
      <c r="D153" s="70" t="str">
        <f>Eingabe!$B$69</f>
        <v>Pirklbauer Matthias</v>
      </c>
      <c r="E153" s="70" t="str">
        <f>Eingabe!$B$66</f>
        <v>NMS Frankenburg</v>
      </c>
      <c r="F153" s="101">
        <f>Eingabe!$E$69</f>
        <v>0</v>
      </c>
      <c r="G153" s="70" t="s">
        <v>107</v>
      </c>
      <c r="H153" s="70"/>
    </row>
    <row r="154" spans="1:8" ht="12.75">
      <c r="A154" s="70"/>
      <c r="H154" s="70"/>
    </row>
    <row r="155" spans="1:8" ht="12.75">
      <c r="A155" s="70"/>
      <c r="H155" s="70"/>
    </row>
    <row r="156" spans="1:8" ht="12.75">
      <c r="A156" s="70"/>
      <c r="H156" s="70"/>
    </row>
    <row r="157" spans="1:8" ht="12.75">
      <c r="A157" s="70"/>
      <c r="H157" s="70"/>
    </row>
    <row r="158" spans="1:8" ht="12.75">
      <c r="A158" s="70"/>
      <c r="H158" s="70"/>
    </row>
    <row r="159" spans="1:8" ht="12.75">
      <c r="A159" s="70"/>
      <c r="H159" s="70"/>
    </row>
    <row r="160" spans="1:8" ht="12.75">
      <c r="A160" s="70"/>
      <c r="H160" s="70"/>
    </row>
    <row r="161" spans="1:8" ht="12.75">
      <c r="A161" s="70"/>
      <c r="H161" s="70"/>
    </row>
    <row r="162" spans="1:8" ht="12.75">
      <c r="A162" s="70"/>
      <c r="H162" s="70"/>
    </row>
    <row r="163" spans="1:8" ht="12.75">
      <c r="A163" s="70"/>
      <c r="H163" s="70"/>
    </row>
    <row r="164" spans="1:8" ht="12.75">
      <c r="A164" s="70"/>
      <c r="H164" s="70"/>
    </row>
    <row r="165" spans="1:8" ht="12.75">
      <c r="A165" s="70"/>
      <c r="H165" s="70"/>
    </row>
    <row r="166" spans="1:8" ht="12.75">
      <c r="A166" s="70"/>
      <c r="H166" s="70"/>
    </row>
    <row r="167" spans="1:8" ht="12.75">
      <c r="A167" s="70"/>
      <c r="H167" s="70"/>
    </row>
    <row r="168" spans="1:8" ht="12.75">
      <c r="A168" s="70"/>
      <c r="H168" s="70"/>
    </row>
    <row r="169" spans="1:8" ht="12.75">
      <c r="A169" s="70"/>
      <c r="H169" s="70"/>
    </row>
    <row r="170" spans="1:8" ht="12.75">
      <c r="A170" s="70"/>
      <c r="H170" s="70"/>
    </row>
    <row r="171" spans="1:8" ht="12.75">
      <c r="A171" s="70"/>
      <c r="H171" s="70"/>
    </row>
    <row r="172" spans="1:8" ht="12.75">
      <c r="A172" s="70"/>
      <c r="H172" s="70"/>
    </row>
    <row r="173" spans="1:8" ht="12.75">
      <c r="A173" s="70"/>
      <c r="H173" s="70"/>
    </row>
    <row r="174" spans="1:8" ht="12.75">
      <c r="A174" s="70"/>
      <c r="H174" s="70"/>
    </row>
    <row r="175" spans="1:8" ht="12.75">
      <c r="A175" s="70"/>
      <c r="H175" s="70"/>
    </row>
    <row r="176" spans="1:8" ht="12.75">
      <c r="A176" s="70"/>
      <c r="H176" s="70"/>
    </row>
    <row r="177" spans="1:8" ht="12.75">
      <c r="A177" s="70"/>
      <c r="H177" s="70"/>
    </row>
    <row r="178" spans="1:8" ht="12.75">
      <c r="A178" s="70"/>
      <c r="H178" s="70"/>
    </row>
    <row r="179" spans="1:8" ht="12.75">
      <c r="A179" s="70"/>
      <c r="H179" s="70"/>
    </row>
    <row r="180" spans="1:8" ht="12.75">
      <c r="A180" s="70"/>
      <c r="H180" s="70"/>
    </row>
    <row r="181" spans="1:8" ht="12.75">
      <c r="A181" s="70"/>
      <c r="H181" s="70"/>
    </row>
    <row r="182" spans="1:8" ht="12.75">
      <c r="A182" s="70"/>
      <c r="H182" s="70"/>
    </row>
    <row r="183" spans="1:8" ht="12.75">
      <c r="A183" s="70"/>
      <c r="H183" s="70"/>
    </row>
    <row r="184" spans="1:8" ht="12.75">
      <c r="A184" s="70"/>
      <c r="H184" s="70"/>
    </row>
    <row r="185" spans="1:8" ht="12.75">
      <c r="A185" s="70"/>
      <c r="H185" s="70"/>
    </row>
    <row r="186" spans="1:8" ht="12.75">
      <c r="A186" s="70"/>
      <c r="H186" s="70"/>
    </row>
    <row r="187" spans="1:8" ht="12.75">
      <c r="A187" s="70"/>
      <c r="H187" s="70"/>
    </row>
    <row r="188" spans="1:8" ht="12.75">
      <c r="A188" s="70"/>
      <c r="H188" s="70"/>
    </row>
    <row r="189" spans="1:8" ht="12.75">
      <c r="A189" s="70"/>
      <c r="H189" s="70"/>
    </row>
    <row r="190" spans="1:8" ht="12.75">
      <c r="A190" s="70"/>
      <c r="H190" s="70"/>
    </row>
    <row r="191" spans="1:8" ht="12.75">
      <c r="A191" s="70"/>
      <c r="H191" s="70"/>
    </row>
    <row r="192" spans="1:8" ht="12.75">
      <c r="A192" s="70"/>
      <c r="H192" s="70"/>
    </row>
    <row r="193" spans="1:8" ht="12.75">
      <c r="A193" s="70"/>
      <c r="H193" s="70"/>
    </row>
    <row r="194" spans="1:8" ht="12.75">
      <c r="A194" s="70"/>
      <c r="H194" s="70"/>
    </row>
    <row r="195" spans="1:8" ht="12.75">
      <c r="A195" s="70"/>
      <c r="H195" s="70"/>
    </row>
    <row r="196" spans="1:8" ht="12.75">
      <c r="A196" s="70"/>
      <c r="H196" s="70"/>
    </row>
    <row r="197" spans="1:8" ht="12.75">
      <c r="A197" s="70"/>
      <c r="H197" s="70"/>
    </row>
    <row r="198" spans="1:8" ht="12.75">
      <c r="A198" s="70"/>
      <c r="H198" s="70"/>
    </row>
    <row r="199" spans="1:8" ht="12.75">
      <c r="A199" s="70"/>
      <c r="H199" s="70"/>
    </row>
    <row r="200" spans="1:8" ht="12.75">
      <c r="A200" s="70"/>
      <c r="H200" s="70"/>
    </row>
    <row r="201" spans="1:8" ht="12.75">
      <c r="A201" s="70"/>
      <c r="H201" s="70"/>
    </row>
    <row r="202" spans="1:8" ht="12.75">
      <c r="A202" s="70"/>
      <c r="H202" s="70"/>
    </row>
    <row r="203" spans="1:8" ht="12.75">
      <c r="A203" s="70"/>
      <c r="H203" s="70"/>
    </row>
    <row r="204" spans="1:8" ht="12.75">
      <c r="A204" s="70"/>
      <c r="H204" s="70"/>
    </row>
  </sheetData>
  <sheetProtection/>
  <printOptions/>
  <pageMargins left="0.7874015748031497" right="0.7874015748031497" top="0.3937007874015748" bottom="0.5905511811023623" header="0.5118110236220472" footer="0.5118110236220472"/>
  <pageSetup horizontalDpi="360" verticalDpi="36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H231"/>
  <sheetViews>
    <sheetView showGridLines="0" zoomScalePageLayoutView="0" workbookViewId="0" topLeftCell="A1">
      <selection activeCell="L14" sqref="L14"/>
    </sheetView>
  </sheetViews>
  <sheetFormatPr defaultColWidth="11.421875" defaultRowHeight="12.75"/>
  <cols>
    <col min="1" max="1" width="8.28125" style="0" customWidth="1"/>
    <col min="2" max="2" width="4.28125" style="70" customWidth="1"/>
    <col min="3" max="3" width="2.7109375" style="70" customWidth="1"/>
    <col min="4" max="4" width="24.28125" style="70" customWidth="1"/>
    <col min="5" max="5" width="20.140625" style="70" customWidth="1"/>
    <col min="6" max="6" width="9.8515625" style="70" customWidth="1"/>
    <col min="7" max="7" width="3.7109375" style="70" customWidth="1"/>
    <col min="8" max="8" width="12.57421875" style="0" customWidth="1"/>
    <col min="9" max="9" width="16.28125" style="0" customWidth="1"/>
  </cols>
  <sheetData>
    <row r="1" spans="1:8" s="68" customFormat="1" ht="15.75">
      <c r="A1" s="158" t="str">
        <f>Vorgaben!A1</f>
        <v>Leichtathletik Bezirksmeisterschaft</v>
      </c>
      <c r="B1" s="157"/>
      <c r="C1" s="72"/>
      <c r="D1" s="72"/>
      <c r="E1" s="159" t="str">
        <f>Vorgaben!A3</f>
        <v>NMS Timelkam</v>
      </c>
      <c r="F1" s="72"/>
      <c r="G1" s="72"/>
      <c r="H1" s="160" t="str">
        <f>Vorgaben!A4</f>
        <v>Schüler C</v>
      </c>
    </row>
    <row r="2" spans="1:8" s="68" customFormat="1" ht="15.75">
      <c r="A2" s="82" t="s">
        <v>108</v>
      </c>
      <c r="B2" s="157"/>
      <c r="C2" s="72"/>
      <c r="D2" s="157"/>
      <c r="E2" s="157"/>
      <c r="F2" s="72"/>
      <c r="G2" s="72"/>
      <c r="H2" s="244">
        <f>Vorgaben!A2</f>
        <v>41808</v>
      </c>
    </row>
    <row r="3" spans="2:7" s="161" customFormat="1" ht="12.75" customHeight="1">
      <c r="B3" s="162" t="s">
        <v>94</v>
      </c>
      <c r="C3" s="162"/>
      <c r="D3" s="163" t="s">
        <v>99</v>
      </c>
      <c r="E3" s="163" t="s">
        <v>100</v>
      </c>
      <c r="F3" s="164" t="s">
        <v>106</v>
      </c>
      <c r="G3" s="162"/>
    </row>
    <row r="4" spans="1:8" s="161" customFormat="1" ht="12.75">
      <c r="A4" s="70"/>
      <c r="B4" s="70">
        <f aca="true" t="shared" si="0" ref="B4:B67">RANK(F4,$F$4:$F$153,0)</f>
        <v>1</v>
      </c>
      <c r="C4" s="70" t="s">
        <v>97</v>
      </c>
      <c r="D4" s="70" t="str">
        <f>Eingabe!$B$63</f>
        <v>Fischer Fabian</v>
      </c>
      <c r="E4" s="70" t="str">
        <f>Eingabe!$B$58</f>
        <v>NMS Regau</v>
      </c>
      <c r="F4" s="203">
        <f>Eingabe!$K$63</f>
        <v>4.24</v>
      </c>
      <c r="G4" s="70" t="s">
        <v>107</v>
      </c>
      <c r="H4" s="70"/>
    </row>
    <row r="5" spans="1:8" s="161" customFormat="1" ht="12.75">
      <c r="A5" s="70"/>
      <c r="B5" s="70">
        <f t="shared" si="0"/>
        <v>2</v>
      </c>
      <c r="C5" s="70" t="s">
        <v>97</v>
      </c>
      <c r="D5" s="70" t="str">
        <f>Eingabe!$B$3</f>
        <v>Meyer Leon</v>
      </c>
      <c r="E5" s="70" t="str">
        <f>Eingabe!$B$2</f>
        <v>NSMS Vöcklabruck</v>
      </c>
      <c r="F5" s="203">
        <f>Eingabe!$K$3</f>
        <v>4.23</v>
      </c>
      <c r="G5" s="70" t="s">
        <v>107</v>
      </c>
      <c r="H5" s="70"/>
    </row>
    <row r="6" spans="1:8" s="161" customFormat="1" ht="12.75">
      <c r="A6" s="70"/>
      <c r="B6" s="70">
        <f t="shared" si="0"/>
        <v>3</v>
      </c>
      <c r="C6" s="70" t="s">
        <v>97</v>
      </c>
      <c r="D6" s="70" t="str">
        <f>Eingabe!$B$4</f>
        <v>Proll Marvin</v>
      </c>
      <c r="E6" s="70" t="str">
        <f>Eingabe!$B$2</f>
        <v>NSMS Vöcklabruck</v>
      </c>
      <c r="F6" s="203">
        <f>Eingabe!$K$4</f>
        <v>4.18</v>
      </c>
      <c r="G6" s="70" t="s">
        <v>107</v>
      </c>
      <c r="H6" s="70"/>
    </row>
    <row r="7" spans="1:8" s="161" customFormat="1" ht="12.75">
      <c r="A7" s="70"/>
      <c r="B7" s="70">
        <f t="shared" si="0"/>
        <v>4</v>
      </c>
      <c r="C7" s="70" t="s">
        <v>97</v>
      </c>
      <c r="D7" s="70" t="str">
        <f>Eingabe!$B$55</f>
        <v>Voglhuber Simon</v>
      </c>
      <c r="E7" s="70" t="str">
        <f>Eingabe!$B$50</f>
        <v>NSMS Wolfsegg</v>
      </c>
      <c r="F7" s="203">
        <f>Eingabe!$K$55</f>
        <v>3.95</v>
      </c>
      <c r="G7" s="70" t="s">
        <v>107</v>
      </c>
      <c r="H7" s="70"/>
    </row>
    <row r="8" spans="1:8" s="161" customFormat="1" ht="12.75">
      <c r="A8" s="70"/>
      <c r="B8" s="70">
        <f t="shared" si="0"/>
        <v>5</v>
      </c>
      <c r="C8" s="70" t="s">
        <v>97</v>
      </c>
      <c r="D8" s="70" t="str">
        <f>Eingabe!$B$79</f>
        <v>Ricvic Dino</v>
      </c>
      <c r="E8" s="70" t="str">
        <f>Eingabe!$B$74</f>
        <v>NMS Vöcklamarkt</v>
      </c>
      <c r="F8" s="203">
        <f>Eingabe!$K$79</f>
        <v>3.92</v>
      </c>
      <c r="G8" s="70" t="s">
        <v>107</v>
      </c>
      <c r="H8" s="70"/>
    </row>
    <row r="9" spans="1:8" s="161" customFormat="1" ht="12.75">
      <c r="A9" s="70"/>
      <c r="B9" s="70">
        <f t="shared" si="0"/>
        <v>6</v>
      </c>
      <c r="C9" s="70" t="s">
        <v>97</v>
      </c>
      <c r="D9" s="70" t="str">
        <f>Eingabe!$B$51</f>
        <v>Ebner Marcel</v>
      </c>
      <c r="E9" s="70" t="str">
        <f>Eingabe!$B$50</f>
        <v>NSMS Wolfsegg</v>
      </c>
      <c r="F9" s="203">
        <f>Eingabe!$K$51</f>
        <v>3.87</v>
      </c>
      <c r="G9" s="70" t="s">
        <v>107</v>
      </c>
      <c r="H9" s="70"/>
    </row>
    <row r="10" spans="1:8" s="161" customFormat="1" ht="12.75">
      <c r="A10" s="70"/>
      <c r="B10" s="70">
        <f t="shared" si="0"/>
        <v>7</v>
      </c>
      <c r="C10" s="70" t="s">
        <v>97</v>
      </c>
      <c r="D10" s="70" t="str">
        <f>Eingabe!$B$76</f>
        <v>Maier Alexander</v>
      </c>
      <c r="E10" s="70" t="str">
        <f>Eingabe!$B$74</f>
        <v>NMS Vöcklamarkt</v>
      </c>
      <c r="F10" s="203">
        <f>Eingabe!$K$76</f>
        <v>3.86</v>
      </c>
      <c r="G10" s="70" t="s">
        <v>107</v>
      </c>
      <c r="H10" s="70"/>
    </row>
    <row r="11" spans="1:8" s="161" customFormat="1" ht="12.75">
      <c r="A11" s="70"/>
      <c r="B11" s="70">
        <f t="shared" si="0"/>
        <v>7</v>
      </c>
      <c r="C11" s="70" t="s">
        <v>97</v>
      </c>
      <c r="D11" s="70" t="str">
        <f>Eingabe!$B$28</f>
        <v>Rosas Andrea</v>
      </c>
      <c r="E11" s="70" t="str">
        <f>Eingabe!$B$26</f>
        <v>NMS Timelkam</v>
      </c>
      <c r="F11" s="203">
        <f>Eingabe!$K$28</f>
        <v>3.86</v>
      </c>
      <c r="G11" s="70" t="s">
        <v>107</v>
      </c>
      <c r="H11" s="70"/>
    </row>
    <row r="12" spans="1:8" s="161" customFormat="1" ht="12.75">
      <c r="A12" s="70"/>
      <c r="B12" s="70">
        <f t="shared" si="0"/>
        <v>9</v>
      </c>
      <c r="C12" s="70" t="s">
        <v>97</v>
      </c>
      <c r="D12" s="70" t="str">
        <f>Eingabe!$B$54</f>
        <v>Holzinger Felix</v>
      </c>
      <c r="E12" s="70" t="str">
        <f>Eingabe!$B$50</f>
        <v>NSMS Wolfsegg</v>
      </c>
      <c r="F12" s="203">
        <f>Eingabe!$K$54</f>
        <v>3.85</v>
      </c>
      <c r="G12" s="70" t="s">
        <v>107</v>
      </c>
      <c r="H12" s="70"/>
    </row>
    <row r="13" spans="1:8" s="161" customFormat="1" ht="12.75">
      <c r="A13" s="70"/>
      <c r="B13" s="70">
        <f t="shared" si="0"/>
        <v>10</v>
      </c>
      <c r="C13" s="70" t="s">
        <v>97</v>
      </c>
      <c r="D13" s="70" t="str">
        <f>Eingabe!$B$30</f>
        <v>Leitenmair Thomas</v>
      </c>
      <c r="E13" s="70" t="str">
        <f>Eingabe!$B$26</f>
        <v>NMS Timelkam</v>
      </c>
      <c r="F13" s="203">
        <f>Eingabe!$K$30</f>
        <v>3.79</v>
      </c>
      <c r="G13" s="70" t="s">
        <v>107</v>
      </c>
      <c r="H13" s="70"/>
    </row>
    <row r="14" spans="1:8" s="161" customFormat="1" ht="12.75">
      <c r="A14" s="70"/>
      <c r="B14" s="70">
        <f t="shared" si="0"/>
        <v>11</v>
      </c>
      <c r="C14" s="70" t="s">
        <v>97</v>
      </c>
      <c r="D14" s="70" t="str">
        <f>Eingabe!$B$75</f>
        <v>Koberger Lukas</v>
      </c>
      <c r="E14" s="70" t="str">
        <f>Eingabe!$B$74</f>
        <v>NMS Vöcklamarkt</v>
      </c>
      <c r="F14" s="203">
        <f>Eingabe!$K$75</f>
        <v>3.78</v>
      </c>
      <c r="G14" s="70" t="s">
        <v>107</v>
      </c>
      <c r="H14" s="70"/>
    </row>
    <row r="15" spans="1:8" s="161" customFormat="1" ht="12.75">
      <c r="A15" s="70"/>
      <c r="B15" s="70">
        <f t="shared" si="0"/>
        <v>12</v>
      </c>
      <c r="C15" s="70" t="s">
        <v>97</v>
      </c>
      <c r="D15" s="70" t="str">
        <f>Eingabe!$B$99</f>
        <v>Berger Fabian</v>
      </c>
      <c r="E15" s="70" t="str">
        <f>Eingabe!$B$98</f>
        <v>NMS2 Schwanenstadt</v>
      </c>
      <c r="F15" s="203">
        <f>Eingabe!$K$99</f>
        <v>3.73</v>
      </c>
      <c r="G15" s="70" t="s">
        <v>107</v>
      </c>
      <c r="H15" s="70"/>
    </row>
    <row r="16" spans="1:8" s="161" customFormat="1" ht="12.75">
      <c r="A16" s="70"/>
      <c r="B16" s="70">
        <f t="shared" si="0"/>
        <v>13</v>
      </c>
      <c r="C16" s="70" t="s">
        <v>97</v>
      </c>
      <c r="D16" s="70" t="str">
        <f>Eingabe!$B$15</f>
        <v>Scheichl Paul</v>
      </c>
      <c r="E16" s="70" t="str">
        <f>Eingabe!$B$10</f>
        <v>SMS Mondsee</v>
      </c>
      <c r="F16" s="203">
        <f>Eingabe!$K$15</f>
        <v>3.68</v>
      </c>
      <c r="G16" s="70" t="s">
        <v>107</v>
      </c>
      <c r="H16" s="70"/>
    </row>
    <row r="17" spans="1:8" s="161" customFormat="1" ht="12.75">
      <c r="A17" s="70"/>
      <c r="B17" s="70">
        <f t="shared" si="0"/>
        <v>14</v>
      </c>
      <c r="C17" s="70" t="s">
        <v>97</v>
      </c>
      <c r="D17" s="70" t="str">
        <f>Eingabe!$B$5</f>
        <v>Ragger Lenny</v>
      </c>
      <c r="E17" s="70" t="str">
        <f>Eingabe!$B$2</f>
        <v>NSMS Vöcklabruck</v>
      </c>
      <c r="F17" s="203">
        <f>Eingabe!$K$5</f>
        <v>3.64</v>
      </c>
      <c r="G17" s="70" t="s">
        <v>107</v>
      </c>
      <c r="H17" s="70"/>
    </row>
    <row r="18" spans="1:8" s="161" customFormat="1" ht="12.75">
      <c r="A18" s="70"/>
      <c r="B18" s="70">
        <f t="shared" si="0"/>
        <v>15</v>
      </c>
      <c r="C18" s="70" t="s">
        <v>97</v>
      </c>
      <c r="D18" s="70" t="str">
        <f>Eingabe!$B$100</f>
        <v>Lugmair Anton</v>
      </c>
      <c r="E18" s="70" t="str">
        <f>Eingabe!$B$98</f>
        <v>NMS2 Schwanenstadt</v>
      </c>
      <c r="F18" s="203">
        <f>Eingabe!$K$100</f>
        <v>3.62</v>
      </c>
      <c r="G18" s="70" t="s">
        <v>107</v>
      </c>
      <c r="H18" s="70"/>
    </row>
    <row r="19" spans="1:8" s="161" customFormat="1" ht="12.75">
      <c r="A19" s="70"/>
      <c r="B19" s="70">
        <f t="shared" si="0"/>
        <v>16</v>
      </c>
      <c r="C19" s="70" t="s">
        <v>97</v>
      </c>
      <c r="D19" s="70" t="str">
        <f>Eingabe!$B$12</f>
        <v>König Christoph</v>
      </c>
      <c r="E19" s="70" t="str">
        <f>Eingabe!$B$10</f>
        <v>SMS Mondsee</v>
      </c>
      <c r="F19" s="203">
        <f>Eingabe!$K$12</f>
        <v>3.61</v>
      </c>
      <c r="G19" s="70" t="s">
        <v>107</v>
      </c>
      <c r="H19" s="70"/>
    </row>
    <row r="20" spans="1:8" s="161" customFormat="1" ht="12.75">
      <c r="A20" s="70"/>
      <c r="B20" s="70">
        <f t="shared" si="0"/>
        <v>16</v>
      </c>
      <c r="C20" s="70" t="s">
        <v>97</v>
      </c>
      <c r="D20" s="70" t="str">
        <f>Eingabe!$B$27</f>
        <v>Rosas Jacopo</v>
      </c>
      <c r="E20" s="70" t="str">
        <f>Eingabe!$B$26</f>
        <v>NMS Timelkam</v>
      </c>
      <c r="F20" s="203">
        <f>Eingabe!$K$27</f>
        <v>3.61</v>
      </c>
      <c r="G20" s="70" t="s">
        <v>107</v>
      </c>
      <c r="H20" s="70"/>
    </row>
    <row r="21" spans="1:8" s="161" customFormat="1" ht="12.75">
      <c r="A21" s="70"/>
      <c r="B21" s="70">
        <f t="shared" si="0"/>
        <v>18</v>
      </c>
      <c r="C21" s="70" t="s">
        <v>97</v>
      </c>
      <c r="D21" s="70" t="str">
        <f>Eingabe!$B$68</f>
        <v>Gabric Marko</v>
      </c>
      <c r="E21" s="70" t="str">
        <f>Eingabe!$B$66</f>
        <v>NMS Frankenburg</v>
      </c>
      <c r="F21" s="203">
        <f>Eingabe!$K$68</f>
        <v>3.6</v>
      </c>
      <c r="G21" s="70" t="s">
        <v>107</v>
      </c>
      <c r="H21" s="70"/>
    </row>
    <row r="22" spans="1:8" s="161" customFormat="1" ht="12.75">
      <c r="A22" s="70"/>
      <c r="B22" s="70">
        <f t="shared" si="0"/>
        <v>18</v>
      </c>
      <c r="C22" s="70" t="s">
        <v>97</v>
      </c>
      <c r="D22" s="70" t="str">
        <f>Eingabe!$B$43</f>
        <v>Stallinger Noah</v>
      </c>
      <c r="E22" s="70" t="str">
        <f>Eingabe!$B$42</f>
        <v>NMS Schörfling</v>
      </c>
      <c r="F22" s="203">
        <f>Eingabe!$K$43</f>
        <v>3.6</v>
      </c>
      <c r="G22" s="70" t="s">
        <v>107</v>
      </c>
      <c r="H22" s="70"/>
    </row>
    <row r="23" spans="1:8" s="161" customFormat="1" ht="12.75">
      <c r="A23" s="70"/>
      <c r="B23" s="70">
        <f t="shared" si="0"/>
        <v>18</v>
      </c>
      <c r="C23" s="70" t="s">
        <v>97</v>
      </c>
      <c r="D23" s="70" t="str">
        <f>Eingabe!$B$13</f>
        <v>Wienerroither Philip</v>
      </c>
      <c r="E23" s="70" t="str">
        <f>Eingabe!$B$10</f>
        <v>SMS Mondsee</v>
      </c>
      <c r="F23" s="203">
        <f>Eingabe!$K$13</f>
        <v>3.6</v>
      </c>
      <c r="G23" s="70" t="s">
        <v>107</v>
      </c>
      <c r="H23" s="70"/>
    </row>
    <row r="24" spans="1:8" s="161" customFormat="1" ht="12.75">
      <c r="A24" s="70"/>
      <c r="B24" s="70">
        <f t="shared" si="0"/>
        <v>21</v>
      </c>
      <c r="C24" s="70" t="s">
        <v>97</v>
      </c>
      <c r="D24" s="70" t="str">
        <f>Eingabe!$B$29</f>
        <v>Brandt Michael</v>
      </c>
      <c r="E24" s="70" t="str">
        <f>Eingabe!$B$26</f>
        <v>NMS Timelkam</v>
      </c>
      <c r="F24" s="203">
        <f>Eingabe!$K$29</f>
        <v>3.58</v>
      </c>
      <c r="G24" s="70" t="s">
        <v>107</v>
      </c>
      <c r="H24" s="70"/>
    </row>
    <row r="25" spans="1:8" s="161" customFormat="1" ht="12.75">
      <c r="A25" s="70"/>
      <c r="B25" s="70">
        <f t="shared" si="0"/>
        <v>22</v>
      </c>
      <c r="C25" s="70" t="s">
        <v>97</v>
      </c>
      <c r="D25" s="70" t="str">
        <f>Eingabe!$B$44</f>
        <v>Bauer Michael</v>
      </c>
      <c r="E25" s="70" t="str">
        <f>Eingabe!$B$42</f>
        <v>NMS Schörfling</v>
      </c>
      <c r="F25" s="203">
        <f>Eingabe!$K$44</f>
        <v>3.56</v>
      </c>
      <c r="G25" s="70" t="s">
        <v>107</v>
      </c>
      <c r="H25" s="70"/>
    </row>
    <row r="26" spans="1:8" s="161" customFormat="1" ht="12.75">
      <c r="A26" s="70"/>
      <c r="B26" s="70">
        <f t="shared" si="0"/>
        <v>22</v>
      </c>
      <c r="C26" s="70" t="s">
        <v>97</v>
      </c>
      <c r="D26" s="70" t="str">
        <f>Eingabe!$B$62</f>
        <v>Schmid Andreas</v>
      </c>
      <c r="E26" s="70" t="str">
        <f>Eingabe!$B$58</f>
        <v>NMS Regau</v>
      </c>
      <c r="F26" s="203">
        <f>Eingabe!$K$62</f>
        <v>3.56</v>
      </c>
      <c r="G26" s="70" t="s">
        <v>107</v>
      </c>
      <c r="H26" s="70"/>
    </row>
    <row r="27" spans="1:8" s="161" customFormat="1" ht="12.75">
      <c r="A27" s="70"/>
      <c r="B27" s="70">
        <f t="shared" si="0"/>
        <v>24</v>
      </c>
      <c r="C27" s="70" t="s">
        <v>97</v>
      </c>
      <c r="D27" s="70" t="str">
        <f>Eingabe!$B$83</f>
        <v>Mayr Martin</v>
      </c>
      <c r="E27" s="70" t="str">
        <f>Eingabe!$B$82</f>
        <v>NMS Neukirchen/V.</v>
      </c>
      <c r="F27" s="203">
        <f>Eingabe!$K$83</f>
        <v>3.53</v>
      </c>
      <c r="G27" s="70" t="s">
        <v>107</v>
      </c>
      <c r="H27" s="70"/>
    </row>
    <row r="28" spans="1:8" s="161" customFormat="1" ht="12.75">
      <c r="A28" s="70"/>
      <c r="B28" s="70">
        <f t="shared" si="0"/>
        <v>25</v>
      </c>
      <c r="C28" s="70" t="s">
        <v>97</v>
      </c>
      <c r="D28" s="70" t="str">
        <f>Eingabe!$B$102</f>
        <v>Vorhauer Philipp</v>
      </c>
      <c r="E28" s="70" t="str">
        <f>Eingabe!$B$98</f>
        <v>NMS2 Schwanenstadt</v>
      </c>
      <c r="F28" s="203">
        <f>Eingabe!$K$102</f>
        <v>3.48</v>
      </c>
      <c r="G28" s="70" t="s">
        <v>107</v>
      </c>
      <c r="H28" s="70"/>
    </row>
    <row r="29" spans="1:8" s="161" customFormat="1" ht="12.75">
      <c r="A29" s="70"/>
      <c r="B29" s="70">
        <f t="shared" si="0"/>
        <v>26</v>
      </c>
      <c r="C29" s="70" t="s">
        <v>97</v>
      </c>
      <c r="D29" s="70" t="str">
        <f>Eingabe!$B$31</f>
        <v>Forstinger Fabian</v>
      </c>
      <c r="E29" s="70" t="str">
        <f>Eingabe!$B$26</f>
        <v>NMS Timelkam</v>
      </c>
      <c r="F29" s="203">
        <f>Eingabe!$K$31</f>
        <v>3.46</v>
      </c>
      <c r="G29" s="70" t="s">
        <v>107</v>
      </c>
      <c r="H29" s="70"/>
    </row>
    <row r="30" spans="1:8" s="161" customFormat="1" ht="12.75">
      <c r="A30" s="70"/>
      <c r="B30" s="70">
        <f t="shared" si="0"/>
        <v>27</v>
      </c>
      <c r="C30" s="70" t="s">
        <v>97</v>
      </c>
      <c r="D30" s="70" t="str">
        <f>Eingabe!$B$78</f>
        <v>Zulic Eldin</v>
      </c>
      <c r="E30" s="70" t="str">
        <f>Eingabe!$B$74</f>
        <v>NMS Vöcklamarkt</v>
      </c>
      <c r="F30" s="203">
        <f>Eingabe!$K$78</f>
        <v>3.45</v>
      </c>
      <c r="G30" s="70" t="s">
        <v>107</v>
      </c>
      <c r="H30" s="70"/>
    </row>
    <row r="31" spans="1:8" s="161" customFormat="1" ht="12.75">
      <c r="A31" s="70"/>
      <c r="B31" s="70">
        <f t="shared" si="0"/>
        <v>28</v>
      </c>
      <c r="C31" s="70" t="s">
        <v>97</v>
      </c>
      <c r="D31" s="70" t="str">
        <f>Eingabe!$B$67</f>
        <v>Moosleitner Thomas</v>
      </c>
      <c r="E31" s="70" t="str">
        <f>Eingabe!$B$66</f>
        <v>NMS Frankenburg</v>
      </c>
      <c r="F31" s="203">
        <f>Eingabe!$K$67</f>
        <v>3.44</v>
      </c>
      <c r="G31" s="70" t="s">
        <v>107</v>
      </c>
      <c r="H31" s="70"/>
    </row>
    <row r="32" spans="1:8" s="161" customFormat="1" ht="12.75">
      <c r="A32" s="70"/>
      <c r="B32" s="70">
        <f t="shared" si="0"/>
        <v>28</v>
      </c>
      <c r="C32" s="70" t="s">
        <v>97</v>
      </c>
      <c r="D32" s="70" t="str">
        <f>Eingabe!$B$77</f>
        <v>Redlinger Marco</v>
      </c>
      <c r="E32" s="70" t="str">
        <f>Eingabe!$B$74</f>
        <v>NMS Vöcklamarkt</v>
      </c>
      <c r="F32" s="203">
        <f>Eingabe!$K$77</f>
        <v>3.44</v>
      </c>
      <c r="G32" s="70" t="s">
        <v>107</v>
      </c>
      <c r="H32" s="70"/>
    </row>
    <row r="33" spans="1:8" s="161" customFormat="1" ht="12.75">
      <c r="A33" s="70"/>
      <c r="B33" s="70">
        <f t="shared" si="0"/>
        <v>30</v>
      </c>
      <c r="C33" s="70" t="s">
        <v>97</v>
      </c>
      <c r="D33" s="70" t="str">
        <f>Eingabe!$B$6</f>
        <v>Ecker Jan</v>
      </c>
      <c r="E33" s="70" t="str">
        <f>Eingabe!$B$2</f>
        <v>NSMS Vöcklabruck</v>
      </c>
      <c r="F33" s="203">
        <f>Eingabe!$K$6</f>
        <v>3.43</v>
      </c>
      <c r="G33" s="70" t="s">
        <v>107</v>
      </c>
      <c r="H33" s="70"/>
    </row>
    <row r="34" spans="1:8" s="161" customFormat="1" ht="12.75">
      <c r="A34" s="70"/>
      <c r="B34" s="70">
        <f t="shared" si="0"/>
        <v>30</v>
      </c>
      <c r="C34" s="70" t="s">
        <v>97</v>
      </c>
      <c r="D34" s="70" t="str">
        <f>Eingabe!$B$7</f>
        <v>Özdemir Asrin</v>
      </c>
      <c r="E34" s="70" t="str">
        <f>Eingabe!$B$2</f>
        <v>NSMS Vöcklabruck</v>
      </c>
      <c r="F34" s="203">
        <f>Eingabe!$K$7</f>
        <v>3.43</v>
      </c>
      <c r="G34" s="70" t="s">
        <v>107</v>
      </c>
      <c r="H34" s="70"/>
    </row>
    <row r="35" spans="1:8" s="161" customFormat="1" ht="12.75">
      <c r="A35" s="70"/>
      <c r="B35" s="70">
        <f t="shared" si="0"/>
        <v>32</v>
      </c>
      <c r="C35" s="70" t="s">
        <v>97</v>
      </c>
      <c r="D35" s="70" t="str">
        <f>Eingabe!$B$52</f>
        <v>Söser Clemens</v>
      </c>
      <c r="E35" s="70" t="str">
        <f>Eingabe!$B$50</f>
        <v>NSMS Wolfsegg</v>
      </c>
      <c r="F35" s="203">
        <f>Eingabe!$K$52</f>
        <v>3.41</v>
      </c>
      <c r="G35" s="70" t="s">
        <v>107</v>
      </c>
      <c r="H35" s="70"/>
    </row>
    <row r="36" spans="1:8" s="161" customFormat="1" ht="12.75">
      <c r="A36" s="70"/>
      <c r="B36" s="70">
        <f t="shared" si="0"/>
        <v>33</v>
      </c>
      <c r="C36" s="70" t="s">
        <v>97</v>
      </c>
      <c r="D36" s="70" t="str">
        <f>Eingabe!$B$86</f>
        <v>Steindl Daniel</v>
      </c>
      <c r="E36" s="70" t="str">
        <f>Eingabe!$B$82</f>
        <v>NMS Neukirchen/V.</v>
      </c>
      <c r="F36" s="203">
        <f>Eingabe!$K$86</f>
        <v>3.4</v>
      </c>
      <c r="G36" s="70" t="s">
        <v>107</v>
      </c>
      <c r="H36" s="70"/>
    </row>
    <row r="37" spans="1:8" s="161" customFormat="1" ht="12.75">
      <c r="A37" s="70"/>
      <c r="B37" s="70">
        <f t="shared" si="0"/>
        <v>34</v>
      </c>
      <c r="C37" s="70" t="s">
        <v>97</v>
      </c>
      <c r="D37" s="70" t="str">
        <f>Eingabe!$B$69</f>
        <v>Pirklbauer Matthias</v>
      </c>
      <c r="E37" s="70" t="str">
        <f>Eingabe!$B$66</f>
        <v>NMS Frankenburg</v>
      </c>
      <c r="F37" s="203">
        <f>Eingabe!$K$69</f>
        <v>3.38</v>
      </c>
      <c r="G37" s="70" t="s">
        <v>107</v>
      </c>
      <c r="H37" s="70"/>
    </row>
    <row r="38" spans="1:8" s="161" customFormat="1" ht="12.75">
      <c r="A38" s="70"/>
      <c r="B38" s="70">
        <f t="shared" si="0"/>
        <v>35</v>
      </c>
      <c r="C38" s="70" t="s">
        <v>97</v>
      </c>
      <c r="D38" s="70" t="str">
        <f>Eingabe!$B$11</f>
        <v>Posch Sebastian</v>
      </c>
      <c r="E38" s="70" t="str">
        <f>Eingabe!$B$10</f>
        <v>SMS Mondsee</v>
      </c>
      <c r="F38" s="203">
        <f>Eingabe!$K$11</f>
        <v>3.34</v>
      </c>
      <c r="G38" s="70" t="s">
        <v>107</v>
      </c>
      <c r="H38" s="70"/>
    </row>
    <row r="39" spans="1:8" s="161" customFormat="1" ht="12.75">
      <c r="A39" s="70"/>
      <c r="B39" s="70">
        <f t="shared" si="0"/>
        <v>36</v>
      </c>
      <c r="C39" s="70" t="s">
        <v>97</v>
      </c>
      <c r="D39" s="70" t="str">
        <f>Eingabe!$B$71</f>
        <v>Kriechbaum Sascha</v>
      </c>
      <c r="E39" s="70" t="str">
        <f>Eingabe!$B$66</f>
        <v>NMS Frankenburg</v>
      </c>
      <c r="F39" s="203">
        <f>Eingabe!$K$71</f>
        <v>3.32</v>
      </c>
      <c r="G39" s="70" t="s">
        <v>107</v>
      </c>
      <c r="H39" s="70"/>
    </row>
    <row r="40" spans="1:8" s="161" customFormat="1" ht="12.75">
      <c r="A40" s="70"/>
      <c r="B40" s="70">
        <f t="shared" si="0"/>
        <v>37</v>
      </c>
      <c r="C40" s="70" t="s">
        <v>97</v>
      </c>
      <c r="D40" s="70" t="str">
        <f>Eingabe!$B$84</f>
        <v>Hemetsberger Julian</v>
      </c>
      <c r="E40" s="70" t="str">
        <f>Eingabe!$B$82</f>
        <v>NMS Neukirchen/V.</v>
      </c>
      <c r="F40" s="203">
        <f>Eingabe!$K$84</f>
        <v>3.3</v>
      </c>
      <c r="G40" s="70" t="s">
        <v>107</v>
      </c>
      <c r="H40" s="70"/>
    </row>
    <row r="41" spans="1:8" s="161" customFormat="1" ht="12.75">
      <c r="A41" s="70"/>
      <c r="B41" s="70">
        <f t="shared" si="0"/>
        <v>37</v>
      </c>
      <c r="C41" s="70" t="s">
        <v>97</v>
      </c>
      <c r="D41" s="70" t="str">
        <f>Eingabe!$B$53</f>
        <v>Kastner Philipp</v>
      </c>
      <c r="E41" s="70" t="str">
        <f>Eingabe!$B$50</f>
        <v>NSMS Wolfsegg</v>
      </c>
      <c r="F41" s="203">
        <f>Eingabe!$K$53</f>
        <v>3.3</v>
      </c>
      <c r="G41" s="70" t="s">
        <v>107</v>
      </c>
      <c r="H41" s="70"/>
    </row>
    <row r="42" spans="1:8" s="161" customFormat="1" ht="12.75">
      <c r="A42" s="70"/>
      <c r="B42" s="70">
        <f t="shared" si="0"/>
        <v>37</v>
      </c>
      <c r="C42" s="70" t="s">
        <v>97</v>
      </c>
      <c r="D42" s="70" t="str">
        <f>Eingabe!$B$60</f>
        <v>Trawöger Lukas</v>
      </c>
      <c r="E42" s="70" t="str">
        <f>Eingabe!$B$58</f>
        <v>NMS Regau</v>
      </c>
      <c r="F42" s="203">
        <f>Eingabe!$K$60</f>
        <v>3.3</v>
      </c>
      <c r="G42" s="70" t="s">
        <v>107</v>
      </c>
      <c r="H42" s="70"/>
    </row>
    <row r="43" spans="1:8" s="161" customFormat="1" ht="12.75">
      <c r="A43" s="70"/>
      <c r="B43" s="70">
        <f t="shared" si="0"/>
        <v>40</v>
      </c>
      <c r="C43" s="70" t="s">
        <v>97</v>
      </c>
      <c r="D43" s="70" t="str">
        <f>Eingabe!$B$47</f>
        <v>Föttinger Moritz</v>
      </c>
      <c r="E43" s="70" t="str">
        <f>Eingabe!$B$42</f>
        <v>NMS Schörfling</v>
      </c>
      <c r="F43" s="203">
        <f>Eingabe!$K$47</f>
        <v>3.28</v>
      </c>
      <c r="G43" s="70" t="s">
        <v>107</v>
      </c>
      <c r="H43" s="70"/>
    </row>
    <row r="44" spans="1:8" s="161" customFormat="1" ht="12.75">
      <c r="A44" s="70"/>
      <c r="B44" s="70">
        <f t="shared" si="0"/>
        <v>40</v>
      </c>
      <c r="C44" s="70" t="s">
        <v>97</v>
      </c>
      <c r="D44" s="70" t="str">
        <f>Eingabe!$B$45</f>
        <v>Lindenbauer Thomas</v>
      </c>
      <c r="E44" s="70" t="str">
        <f>Eingabe!$B$42</f>
        <v>NMS Schörfling</v>
      </c>
      <c r="F44" s="203">
        <f>Eingabe!$K$45</f>
        <v>3.28</v>
      </c>
      <c r="G44" s="70" t="s">
        <v>107</v>
      </c>
      <c r="H44" s="70"/>
    </row>
    <row r="45" spans="1:8" s="161" customFormat="1" ht="12.75">
      <c r="A45" s="70"/>
      <c r="B45" s="70">
        <f t="shared" si="0"/>
        <v>42</v>
      </c>
      <c r="C45" s="70" t="s">
        <v>97</v>
      </c>
      <c r="D45" s="70" t="str">
        <f>Eingabe!$B$14</f>
        <v>Grachev Elisej</v>
      </c>
      <c r="E45" s="70" t="str">
        <f>Eingabe!$B$10</f>
        <v>SMS Mondsee</v>
      </c>
      <c r="F45" s="203">
        <f>Eingabe!$K$14</f>
        <v>3.27</v>
      </c>
      <c r="G45" s="70" t="s">
        <v>107</v>
      </c>
      <c r="H45" s="70"/>
    </row>
    <row r="46" spans="1:8" s="161" customFormat="1" ht="12.75">
      <c r="A46" s="70"/>
      <c r="B46" s="70">
        <f t="shared" si="0"/>
        <v>43</v>
      </c>
      <c r="C46" s="70" t="s">
        <v>97</v>
      </c>
      <c r="D46" s="70" t="str">
        <f>Eingabe!$B$46</f>
        <v>Eberl Kai</v>
      </c>
      <c r="E46" s="70" t="str">
        <f>Eingabe!$B$42</f>
        <v>NMS Schörfling</v>
      </c>
      <c r="F46" s="203">
        <f>Eingabe!$K$46</f>
        <v>3.26</v>
      </c>
      <c r="G46" s="70" t="s">
        <v>107</v>
      </c>
      <c r="H46" s="70"/>
    </row>
    <row r="47" spans="1:8" s="161" customFormat="1" ht="12.75">
      <c r="A47" s="70"/>
      <c r="B47" s="70">
        <f t="shared" si="0"/>
        <v>43</v>
      </c>
      <c r="C47" s="70" t="s">
        <v>97</v>
      </c>
      <c r="D47" s="70" t="str">
        <f>Eingabe!$B$101</f>
        <v>Schiller Lorenz</v>
      </c>
      <c r="E47" s="70" t="str">
        <f>Eingabe!$B$98</f>
        <v>NMS2 Schwanenstadt</v>
      </c>
      <c r="F47" s="203">
        <f>Eingabe!$K$101</f>
        <v>3.26</v>
      </c>
      <c r="G47" s="70" t="s">
        <v>107</v>
      </c>
      <c r="H47" s="70"/>
    </row>
    <row r="48" spans="1:8" s="161" customFormat="1" ht="12.75">
      <c r="A48" s="70"/>
      <c r="B48" s="70">
        <f t="shared" si="0"/>
        <v>45</v>
      </c>
      <c r="C48" s="70" t="s">
        <v>97</v>
      </c>
      <c r="D48" s="70" t="str">
        <f>Eingabe!$B$61</f>
        <v>Pammer Manuel</v>
      </c>
      <c r="E48" s="70" t="str">
        <f>Eingabe!$B$58</f>
        <v>NMS Regau</v>
      </c>
      <c r="F48" s="203">
        <f>Eingabe!$K$61</f>
        <v>3.23</v>
      </c>
      <c r="G48" s="70" t="s">
        <v>107</v>
      </c>
      <c r="H48" s="70"/>
    </row>
    <row r="49" spans="1:8" s="161" customFormat="1" ht="12.75">
      <c r="A49" s="70"/>
      <c r="B49" s="70">
        <f t="shared" si="0"/>
        <v>46</v>
      </c>
      <c r="C49" s="70" t="s">
        <v>97</v>
      </c>
      <c r="D49" s="70" t="str">
        <f>Eingabe!$B$85</f>
        <v>Krichbaum Felix</v>
      </c>
      <c r="E49" s="70" t="str">
        <f>Eingabe!$B$82</f>
        <v>NMS Neukirchen/V.</v>
      </c>
      <c r="F49" s="203">
        <f>Eingabe!$K$85</f>
        <v>3.16</v>
      </c>
      <c r="G49" s="70" t="s">
        <v>107</v>
      </c>
      <c r="H49" s="70"/>
    </row>
    <row r="50" spans="1:8" s="161" customFormat="1" ht="12.75">
      <c r="A50" s="70"/>
      <c r="B50" s="70">
        <f t="shared" si="0"/>
        <v>47</v>
      </c>
      <c r="C50" s="70" t="s">
        <v>97</v>
      </c>
      <c r="D50" s="70" t="str">
        <f>Eingabe!$B$87</f>
        <v>Uhrlich Lorenz</v>
      </c>
      <c r="E50" s="70" t="str">
        <f>Eingabe!$B$82</f>
        <v>NMS Neukirchen/V.</v>
      </c>
      <c r="F50" s="203">
        <f>Eingabe!$K$87</f>
        <v>2.95</v>
      </c>
      <c r="G50" s="70" t="s">
        <v>107</v>
      </c>
      <c r="H50" s="70"/>
    </row>
    <row r="51" spans="1:8" s="161" customFormat="1" ht="12.75">
      <c r="A51" s="70"/>
      <c r="B51" s="70">
        <f t="shared" si="0"/>
        <v>48</v>
      </c>
      <c r="C51" s="70" t="s">
        <v>97</v>
      </c>
      <c r="D51" s="70" t="str">
        <f>Eingabe!$B$59</f>
        <v>Schiller Moritz</v>
      </c>
      <c r="E51" s="70" t="str">
        <f>Eingabe!$B$58</f>
        <v>NMS Regau</v>
      </c>
      <c r="F51" s="203">
        <f>Eingabe!$K$59</f>
        <v>2.92</v>
      </c>
      <c r="G51" s="70" t="s">
        <v>107</v>
      </c>
      <c r="H51" s="70"/>
    </row>
    <row r="52" spans="1:8" s="161" customFormat="1" ht="12.75">
      <c r="A52" s="70"/>
      <c r="B52" s="70">
        <f t="shared" si="0"/>
        <v>49</v>
      </c>
      <c r="C52" s="70" t="s">
        <v>97</v>
      </c>
      <c r="D52" s="70">
        <f>Eingabe!$B$39</f>
        <v>0</v>
      </c>
      <c r="E52" s="70" t="str">
        <f>Eingabe!$B$34</f>
        <v>NMS Seewalchen</v>
      </c>
      <c r="F52" s="203">
        <f>Eingabe!$K$39</f>
        <v>0</v>
      </c>
      <c r="G52" s="70" t="s">
        <v>107</v>
      </c>
      <c r="H52" s="70"/>
    </row>
    <row r="53" spans="1:8" s="161" customFormat="1" ht="12.75">
      <c r="A53" s="70"/>
      <c r="B53" s="70">
        <f t="shared" si="0"/>
        <v>49</v>
      </c>
      <c r="C53" s="70" t="s">
        <v>97</v>
      </c>
      <c r="D53" s="70">
        <f>Eingabe!$B$36</f>
        <v>0</v>
      </c>
      <c r="E53" s="70" t="str">
        <f>Eingabe!$B$34</f>
        <v>NMS Seewalchen</v>
      </c>
      <c r="F53" s="203">
        <f>Eingabe!$K$36</f>
        <v>0</v>
      </c>
      <c r="G53" s="70" t="s">
        <v>107</v>
      </c>
      <c r="H53" s="70"/>
    </row>
    <row r="54" spans="1:8" s="161" customFormat="1" ht="12.75">
      <c r="A54" s="70"/>
      <c r="B54" s="70">
        <f t="shared" si="0"/>
        <v>49</v>
      </c>
      <c r="C54" s="70" t="s">
        <v>97</v>
      </c>
      <c r="D54" s="70">
        <f>Eingabe!$B$35</f>
        <v>0</v>
      </c>
      <c r="E54" s="70" t="str">
        <f>Eingabe!$B$34</f>
        <v>NMS Seewalchen</v>
      </c>
      <c r="F54" s="203">
        <f>Eingabe!$K$35</f>
        <v>0</v>
      </c>
      <c r="G54" s="70" t="s">
        <v>107</v>
      </c>
      <c r="H54" s="70"/>
    </row>
    <row r="55" spans="1:8" s="161" customFormat="1" ht="12.75">
      <c r="A55" s="70"/>
      <c r="B55" s="70">
        <f t="shared" si="0"/>
        <v>49</v>
      </c>
      <c r="C55" s="70" t="s">
        <v>97</v>
      </c>
      <c r="D55" s="70">
        <f>Eingabe!$B$93</f>
        <v>0</v>
      </c>
      <c r="E55" s="70" t="str">
        <f>Eingabe!$B$90</f>
        <v>SNMS Lenzing</v>
      </c>
      <c r="F55" s="203">
        <f>Eingabe!$K$93</f>
        <v>0</v>
      </c>
      <c r="G55" s="70" t="s">
        <v>107</v>
      </c>
      <c r="H55" s="70"/>
    </row>
    <row r="56" spans="1:8" s="161" customFormat="1" ht="12.75">
      <c r="A56" s="70"/>
      <c r="B56" s="70">
        <f t="shared" si="0"/>
        <v>49</v>
      </c>
      <c r="C56" s="70" t="s">
        <v>97</v>
      </c>
      <c r="D56" s="70">
        <f>Eingabe!$B$92</f>
        <v>0</v>
      </c>
      <c r="E56" s="70" t="str">
        <f>Eingabe!$B$90</f>
        <v>SNMS Lenzing</v>
      </c>
      <c r="F56" s="203">
        <f>Eingabe!$K$92</f>
        <v>0</v>
      </c>
      <c r="G56" s="70" t="s">
        <v>107</v>
      </c>
      <c r="H56" s="70"/>
    </row>
    <row r="57" spans="1:8" s="161" customFormat="1" ht="12.75">
      <c r="A57" s="70"/>
      <c r="B57" s="70">
        <f t="shared" si="0"/>
        <v>49</v>
      </c>
      <c r="C57" s="70" t="s">
        <v>97</v>
      </c>
      <c r="D57" s="70">
        <f>Eingabe!$B$94</f>
        <v>0</v>
      </c>
      <c r="E57" s="70" t="str">
        <f>Eingabe!$B$90</f>
        <v>SNMS Lenzing</v>
      </c>
      <c r="F57" s="203">
        <f>Eingabe!$K$94</f>
        <v>0</v>
      </c>
      <c r="G57" s="70" t="s">
        <v>107</v>
      </c>
      <c r="H57" s="70"/>
    </row>
    <row r="58" spans="1:8" s="161" customFormat="1" ht="12.75">
      <c r="A58" s="70"/>
      <c r="B58" s="70">
        <f t="shared" si="0"/>
        <v>49</v>
      </c>
      <c r="C58" s="70" t="s">
        <v>97</v>
      </c>
      <c r="D58" s="70">
        <f>Eingabe!$B$91</f>
        <v>0</v>
      </c>
      <c r="E58" s="70" t="str">
        <f>Eingabe!$B$90</f>
        <v>SNMS Lenzing</v>
      </c>
      <c r="F58" s="203">
        <f>Eingabe!$K$91</f>
        <v>0</v>
      </c>
      <c r="G58" s="70" t="s">
        <v>107</v>
      </c>
      <c r="H58" s="70"/>
    </row>
    <row r="59" spans="1:8" s="161" customFormat="1" ht="12.75">
      <c r="A59" s="70"/>
      <c r="B59" s="70">
        <f t="shared" si="0"/>
        <v>49</v>
      </c>
      <c r="C59" s="70" t="s">
        <v>97</v>
      </c>
      <c r="D59" s="70">
        <f>Eingabe!$B$20</f>
        <v>0</v>
      </c>
      <c r="E59" s="70" t="str">
        <f>Eingabe!$B$18</f>
        <v>NMS der Franziskanerinnen VB</v>
      </c>
      <c r="F59" s="203">
        <f>Eingabe!$K$20</f>
        <v>0</v>
      </c>
      <c r="G59" s="70" t="s">
        <v>107</v>
      </c>
      <c r="H59" s="70"/>
    </row>
    <row r="60" spans="1:8" s="161" customFormat="1" ht="12.75">
      <c r="A60" s="70"/>
      <c r="B60" s="70">
        <f t="shared" si="0"/>
        <v>49</v>
      </c>
      <c r="C60" s="70" t="s">
        <v>97</v>
      </c>
      <c r="D60" s="70">
        <f>Eingabe!$B$37</f>
        <v>0</v>
      </c>
      <c r="E60" s="70" t="str">
        <f>Eingabe!$B$34</f>
        <v>NMS Seewalchen</v>
      </c>
      <c r="F60" s="203">
        <f>Eingabe!$K$37</f>
        <v>0</v>
      </c>
      <c r="G60" s="70" t="s">
        <v>107</v>
      </c>
      <c r="H60" s="70"/>
    </row>
    <row r="61" spans="1:8" s="161" customFormat="1" ht="12.75">
      <c r="A61" s="70"/>
      <c r="B61" s="70">
        <f t="shared" si="0"/>
        <v>49</v>
      </c>
      <c r="C61" s="70" t="s">
        <v>97</v>
      </c>
      <c r="D61" s="70">
        <f>Eingabe!$B$22</f>
        <v>0</v>
      </c>
      <c r="E61" s="70" t="str">
        <f>Eingabe!$B$18</f>
        <v>NMS der Franziskanerinnen VB</v>
      </c>
      <c r="F61" s="203">
        <f>Eingabe!$K$22</f>
        <v>0</v>
      </c>
      <c r="G61" s="70" t="s">
        <v>107</v>
      </c>
      <c r="H61" s="70"/>
    </row>
    <row r="62" spans="1:8" s="161" customFormat="1" ht="12.75">
      <c r="A62" s="70"/>
      <c r="B62" s="70">
        <f t="shared" si="0"/>
        <v>49</v>
      </c>
      <c r="C62" s="70" t="s">
        <v>97</v>
      </c>
      <c r="D62" s="70">
        <f>Eingabe!$B$23</f>
        <v>0</v>
      </c>
      <c r="E62" s="70" t="str">
        <f>Eingabe!$B$18</f>
        <v>NMS der Franziskanerinnen VB</v>
      </c>
      <c r="F62" s="203">
        <f>Eingabe!$K$23</f>
        <v>0</v>
      </c>
      <c r="G62" s="70" t="s">
        <v>107</v>
      </c>
      <c r="H62" s="70"/>
    </row>
    <row r="63" spans="1:8" s="161" customFormat="1" ht="12.75">
      <c r="A63" s="70"/>
      <c r="B63" s="70">
        <f t="shared" si="0"/>
        <v>49</v>
      </c>
      <c r="C63" s="70" t="s">
        <v>97</v>
      </c>
      <c r="D63" s="70">
        <f>Eingabe!$B$19</f>
        <v>0</v>
      </c>
      <c r="E63" s="70" t="str">
        <f>Eingabe!$B$18</f>
        <v>NMS der Franziskanerinnen VB</v>
      </c>
      <c r="F63" s="203">
        <f>Eingabe!$K$19</f>
        <v>0</v>
      </c>
      <c r="G63" s="70" t="s">
        <v>107</v>
      </c>
      <c r="H63" s="70"/>
    </row>
    <row r="64" spans="1:8" s="161" customFormat="1" ht="12.75">
      <c r="A64" s="70"/>
      <c r="B64" s="70">
        <f t="shared" si="0"/>
        <v>49</v>
      </c>
      <c r="C64" s="70" t="s">
        <v>97</v>
      </c>
      <c r="D64" s="70">
        <f>Eingabe!$B$21</f>
        <v>0</v>
      </c>
      <c r="E64" s="70" t="str">
        <f>Eingabe!$B$18</f>
        <v>NMS der Franziskanerinnen VB</v>
      </c>
      <c r="F64" s="203">
        <f>Eingabe!$K$21</f>
        <v>0</v>
      </c>
      <c r="G64" s="70" t="s">
        <v>107</v>
      </c>
      <c r="H64" s="70"/>
    </row>
    <row r="65" spans="1:8" s="161" customFormat="1" ht="12.75">
      <c r="A65" s="70"/>
      <c r="B65" s="70">
        <f t="shared" si="0"/>
        <v>49</v>
      </c>
      <c r="C65" s="70" t="s">
        <v>97</v>
      </c>
      <c r="D65" s="70">
        <f>Eingabe!$B$38</f>
        <v>0</v>
      </c>
      <c r="E65" s="70" t="str">
        <f>Eingabe!$B$34</f>
        <v>NMS Seewalchen</v>
      </c>
      <c r="F65" s="203">
        <f>Eingabe!$K$38</f>
        <v>0</v>
      </c>
      <c r="G65" s="70" t="s">
        <v>107</v>
      </c>
      <c r="H65" s="70"/>
    </row>
    <row r="66" spans="1:8" s="161" customFormat="1" ht="12.75">
      <c r="A66" s="70"/>
      <c r="B66" s="70">
        <f t="shared" si="0"/>
        <v>49</v>
      </c>
      <c r="C66" s="70" t="s">
        <v>97</v>
      </c>
      <c r="D66" s="70">
        <f>Eingabe!$B$95</f>
        <v>0</v>
      </c>
      <c r="E66" s="70" t="str">
        <f>Eingabe!$B$90</f>
        <v>SNMS Lenzing</v>
      </c>
      <c r="F66" s="203">
        <f>Eingabe!$K$95</f>
        <v>0</v>
      </c>
      <c r="G66" s="70" t="s">
        <v>107</v>
      </c>
      <c r="H66" s="70"/>
    </row>
    <row r="67" spans="1:8" s="161" customFormat="1" ht="12.75">
      <c r="A67" s="70"/>
      <c r="B67" s="70">
        <f t="shared" si="0"/>
        <v>49</v>
      </c>
      <c r="C67" s="70" t="s">
        <v>97</v>
      </c>
      <c r="D67" s="70" t="str">
        <f>Eingabe!$B$103</f>
        <v>Kemptner Simon</v>
      </c>
      <c r="E67" s="70" t="str">
        <f>Eingabe!$B$98</f>
        <v>NMS2 Schwanenstadt</v>
      </c>
      <c r="F67" s="203">
        <f>Eingabe!$K$103</f>
        <v>0</v>
      </c>
      <c r="G67" s="70" t="s">
        <v>107</v>
      </c>
      <c r="H67" s="70"/>
    </row>
    <row r="68" spans="1:8" s="161" customFormat="1" ht="12.75">
      <c r="A68" s="70"/>
      <c r="B68" s="70">
        <f aca="true" t="shared" si="1" ref="B68:B131">RANK(F68,$F$4:$F$153,0)</f>
        <v>49</v>
      </c>
      <c r="C68" s="70" t="s">
        <v>97</v>
      </c>
      <c r="D68" s="70" t="str">
        <f>Eingabe!$B$107</f>
        <v>M14/1</v>
      </c>
      <c r="E68" s="70" t="str">
        <f>Eingabe!$B$106</f>
        <v>NMS Ampflwang</v>
      </c>
      <c r="F68" s="203">
        <f>Eingabe!$K$107</f>
        <v>0</v>
      </c>
      <c r="G68" s="70" t="s">
        <v>107</v>
      </c>
      <c r="H68" s="70"/>
    </row>
    <row r="69" spans="1:8" s="161" customFormat="1" ht="12.75">
      <c r="A69" s="70"/>
      <c r="B69" s="70">
        <f t="shared" si="1"/>
        <v>49</v>
      </c>
      <c r="C69" s="70" t="s">
        <v>97</v>
      </c>
      <c r="D69" s="70" t="str">
        <f>Eingabe!$B$108</f>
        <v>M14/2</v>
      </c>
      <c r="E69" s="70" t="str">
        <f>Eingabe!$B$106</f>
        <v>NMS Ampflwang</v>
      </c>
      <c r="F69" s="203">
        <f>Eingabe!$K$108</f>
        <v>0</v>
      </c>
      <c r="G69" s="70" t="s">
        <v>107</v>
      </c>
      <c r="H69" s="70"/>
    </row>
    <row r="70" spans="1:8" s="161" customFormat="1" ht="12.75">
      <c r="A70" s="70"/>
      <c r="B70" s="70">
        <f t="shared" si="1"/>
        <v>49</v>
      </c>
      <c r="C70" s="70" t="s">
        <v>97</v>
      </c>
      <c r="D70" s="70" t="str">
        <f>Eingabe!$B$109</f>
        <v>M14/3</v>
      </c>
      <c r="E70" s="70" t="str">
        <f>Eingabe!$B$106</f>
        <v>NMS Ampflwang</v>
      </c>
      <c r="F70" s="203">
        <f>Eingabe!$K$109</f>
        <v>0</v>
      </c>
      <c r="G70" s="70" t="s">
        <v>107</v>
      </c>
      <c r="H70" s="70"/>
    </row>
    <row r="71" spans="1:8" s="161" customFormat="1" ht="12.75">
      <c r="A71" s="70"/>
      <c r="B71" s="70">
        <f t="shared" si="1"/>
        <v>49</v>
      </c>
      <c r="C71" s="70" t="s">
        <v>97</v>
      </c>
      <c r="D71" s="70" t="str">
        <f>Eingabe!$B$110</f>
        <v>M14/4</v>
      </c>
      <c r="E71" s="70" t="str">
        <f>Eingabe!$B$106</f>
        <v>NMS Ampflwang</v>
      </c>
      <c r="F71" s="203">
        <f>Eingabe!$K$110</f>
        <v>0</v>
      </c>
      <c r="G71" s="70" t="s">
        <v>107</v>
      </c>
      <c r="H71" s="70"/>
    </row>
    <row r="72" spans="1:8" s="161" customFormat="1" ht="12.75">
      <c r="A72" s="70"/>
      <c r="B72" s="70">
        <f t="shared" si="1"/>
        <v>49</v>
      </c>
      <c r="C72" s="70" t="s">
        <v>97</v>
      </c>
      <c r="D72" s="70" t="str">
        <f>Eingabe!$B$111</f>
        <v>M14/5</v>
      </c>
      <c r="E72" s="70" t="str">
        <f>Eingabe!$B$106</f>
        <v>NMS Ampflwang</v>
      </c>
      <c r="F72" s="203">
        <f>Eingabe!$K$111</f>
        <v>0</v>
      </c>
      <c r="G72" s="70" t="s">
        <v>107</v>
      </c>
      <c r="H72" s="70"/>
    </row>
    <row r="73" spans="1:8" s="161" customFormat="1" ht="12.75">
      <c r="A73" s="70"/>
      <c r="B73" s="70">
        <f t="shared" si="1"/>
        <v>49</v>
      </c>
      <c r="C73" s="70" t="s">
        <v>97</v>
      </c>
      <c r="D73" s="70" t="str">
        <f>Eingabe!$B$115</f>
        <v>M15/1</v>
      </c>
      <c r="E73" s="70" t="str">
        <f>Eingabe!$B$114</f>
        <v>NMS Frankenmarkt</v>
      </c>
      <c r="F73" s="203">
        <f>Eingabe!$K$115</f>
        <v>0</v>
      </c>
      <c r="G73" s="70" t="s">
        <v>107</v>
      </c>
      <c r="H73" s="70"/>
    </row>
    <row r="74" spans="1:8" s="161" customFormat="1" ht="12.75">
      <c r="A74" s="70"/>
      <c r="B74" s="70">
        <f t="shared" si="1"/>
        <v>49</v>
      </c>
      <c r="C74" s="70" t="s">
        <v>97</v>
      </c>
      <c r="D74" s="70" t="str">
        <f>Eingabe!$B$116</f>
        <v>M15/2</v>
      </c>
      <c r="E74" s="70" t="str">
        <f>Eingabe!$B$114</f>
        <v>NMS Frankenmarkt</v>
      </c>
      <c r="F74" s="203">
        <f>Eingabe!$K$116</f>
        <v>0</v>
      </c>
      <c r="G74" s="70" t="s">
        <v>107</v>
      </c>
      <c r="H74" s="70"/>
    </row>
    <row r="75" spans="1:8" s="161" customFormat="1" ht="12.75">
      <c r="A75" s="70"/>
      <c r="B75" s="70">
        <f t="shared" si="1"/>
        <v>49</v>
      </c>
      <c r="C75" s="70" t="s">
        <v>97</v>
      </c>
      <c r="D75" s="70" t="str">
        <f>Eingabe!$B$117</f>
        <v>M15/3</v>
      </c>
      <c r="E75" s="70" t="str">
        <f>Eingabe!$B$114</f>
        <v>NMS Frankenmarkt</v>
      </c>
      <c r="F75" s="203">
        <f>Eingabe!$K$117</f>
        <v>0</v>
      </c>
      <c r="G75" s="70" t="s">
        <v>107</v>
      </c>
      <c r="H75" s="70"/>
    </row>
    <row r="76" spans="1:8" s="161" customFormat="1" ht="12.75">
      <c r="A76" s="70"/>
      <c r="B76" s="70">
        <f t="shared" si="1"/>
        <v>49</v>
      </c>
      <c r="C76" s="70" t="s">
        <v>97</v>
      </c>
      <c r="D76" s="70" t="str">
        <f>Eingabe!$B$118</f>
        <v>M15/4</v>
      </c>
      <c r="E76" s="70" t="str">
        <f>Eingabe!$B$114</f>
        <v>NMS Frankenmarkt</v>
      </c>
      <c r="F76" s="203">
        <f>Eingabe!$K$118</f>
        <v>0</v>
      </c>
      <c r="G76" s="70" t="s">
        <v>107</v>
      </c>
      <c r="H76" s="70"/>
    </row>
    <row r="77" spans="1:8" s="161" customFormat="1" ht="12.75">
      <c r="A77" s="70"/>
      <c r="B77" s="70">
        <f t="shared" si="1"/>
        <v>49</v>
      </c>
      <c r="C77" s="70" t="s">
        <v>97</v>
      </c>
      <c r="D77" s="70" t="str">
        <f>Eingabe!$B$119</f>
        <v>M15/5</v>
      </c>
      <c r="E77" s="70" t="str">
        <f>Eingabe!$B$114</f>
        <v>NMS Frankenmarkt</v>
      </c>
      <c r="F77" s="203">
        <f>Eingabe!$K$119</f>
        <v>0</v>
      </c>
      <c r="G77" s="70" t="s">
        <v>107</v>
      </c>
      <c r="H77" s="70"/>
    </row>
    <row r="78" spans="1:8" s="161" customFormat="1" ht="12.75">
      <c r="A78" s="70"/>
      <c r="B78" s="70">
        <f t="shared" si="1"/>
        <v>49</v>
      </c>
      <c r="C78" s="70" t="s">
        <v>97</v>
      </c>
      <c r="D78" s="70" t="str">
        <f>Eingabe!$B$123</f>
        <v>M16/1</v>
      </c>
      <c r="E78" s="70" t="str">
        <f>Eingabe!$B$122</f>
        <v>NMS1 Sport Schwanenstadt</v>
      </c>
      <c r="F78" s="203">
        <f>Eingabe!$K$123</f>
        <v>0</v>
      </c>
      <c r="G78" s="70" t="s">
        <v>107</v>
      </c>
      <c r="H78" s="70"/>
    </row>
    <row r="79" spans="1:8" s="161" customFormat="1" ht="12.75">
      <c r="A79" s="70"/>
      <c r="B79" s="70">
        <f t="shared" si="1"/>
        <v>49</v>
      </c>
      <c r="C79" s="70" t="s">
        <v>97</v>
      </c>
      <c r="D79" s="70" t="str">
        <f>Eingabe!$B$124</f>
        <v>M16/2</v>
      </c>
      <c r="E79" s="70" t="str">
        <f>Eingabe!$B$122</f>
        <v>NMS1 Sport Schwanenstadt</v>
      </c>
      <c r="F79" s="203">
        <f>Eingabe!$K$124</f>
        <v>0</v>
      </c>
      <c r="G79" s="70" t="s">
        <v>107</v>
      </c>
      <c r="H79" s="70"/>
    </row>
    <row r="80" spans="1:8" s="161" customFormat="1" ht="12.75">
      <c r="A80" s="70"/>
      <c r="B80" s="70">
        <f t="shared" si="1"/>
        <v>49</v>
      </c>
      <c r="C80" s="70" t="s">
        <v>97</v>
      </c>
      <c r="D80" s="70" t="str">
        <f>Eingabe!$B$125</f>
        <v>M16/3</v>
      </c>
      <c r="E80" s="70" t="str">
        <f>Eingabe!$B$122</f>
        <v>NMS1 Sport Schwanenstadt</v>
      </c>
      <c r="F80" s="203">
        <f>Eingabe!$K$125</f>
        <v>0</v>
      </c>
      <c r="G80" s="70" t="s">
        <v>107</v>
      </c>
      <c r="H80" s="70"/>
    </row>
    <row r="81" spans="1:8" s="161" customFormat="1" ht="12.75">
      <c r="A81" s="70"/>
      <c r="B81" s="70">
        <f t="shared" si="1"/>
        <v>49</v>
      </c>
      <c r="C81" s="70" t="s">
        <v>97</v>
      </c>
      <c r="D81" s="70" t="str">
        <f>Eingabe!$B$126</f>
        <v>M16/4</v>
      </c>
      <c r="E81" s="70" t="str">
        <f>Eingabe!$B$122</f>
        <v>NMS1 Sport Schwanenstadt</v>
      </c>
      <c r="F81" s="203">
        <f>Eingabe!$K$126</f>
        <v>0</v>
      </c>
      <c r="G81" s="70" t="s">
        <v>107</v>
      </c>
      <c r="H81" s="70"/>
    </row>
    <row r="82" spans="1:8" s="161" customFormat="1" ht="12.75">
      <c r="A82" s="70"/>
      <c r="B82" s="70">
        <f t="shared" si="1"/>
        <v>49</v>
      </c>
      <c r="C82" s="70" t="s">
        <v>97</v>
      </c>
      <c r="D82" s="70" t="str">
        <f>Eingabe!$B$127</f>
        <v>M16/5</v>
      </c>
      <c r="E82" s="70" t="str">
        <f>Eingabe!$B$122</f>
        <v>NMS1 Sport Schwanenstadt</v>
      </c>
      <c r="F82" s="203">
        <f>Eingabe!$K$127</f>
        <v>0</v>
      </c>
      <c r="G82" s="70" t="s">
        <v>107</v>
      </c>
      <c r="H82" s="70"/>
    </row>
    <row r="83" spans="1:8" s="161" customFormat="1" ht="12.75">
      <c r="A83" s="70"/>
      <c r="B83" s="70">
        <f t="shared" si="1"/>
        <v>49</v>
      </c>
      <c r="C83" s="70" t="s">
        <v>97</v>
      </c>
      <c r="D83" s="70" t="str">
        <f>Eingabe!$B$131</f>
        <v>M17/1</v>
      </c>
      <c r="E83" s="70" t="str">
        <f>Eingabe!$B$130</f>
        <v>M17</v>
      </c>
      <c r="F83" s="203">
        <f>Eingabe!$K$131</f>
        <v>0</v>
      </c>
      <c r="G83" s="70" t="s">
        <v>107</v>
      </c>
      <c r="H83" s="70"/>
    </row>
    <row r="84" spans="1:8" s="161" customFormat="1" ht="12.75">
      <c r="A84" s="70"/>
      <c r="B84" s="70">
        <f t="shared" si="1"/>
        <v>49</v>
      </c>
      <c r="C84" s="70" t="s">
        <v>97</v>
      </c>
      <c r="D84" s="70" t="str">
        <f>Eingabe!$B$132</f>
        <v>M17/2</v>
      </c>
      <c r="E84" s="70" t="str">
        <f>Eingabe!$B$130</f>
        <v>M17</v>
      </c>
      <c r="F84" s="203">
        <f>Eingabe!$K$132</f>
        <v>0</v>
      </c>
      <c r="G84" s="70" t="s">
        <v>107</v>
      </c>
      <c r="H84" s="70"/>
    </row>
    <row r="85" spans="1:8" s="161" customFormat="1" ht="12.75">
      <c r="A85" s="70"/>
      <c r="B85" s="70">
        <f t="shared" si="1"/>
        <v>49</v>
      </c>
      <c r="C85" s="70" t="s">
        <v>97</v>
      </c>
      <c r="D85" s="70" t="str">
        <f>Eingabe!$B$133</f>
        <v>M17/3</v>
      </c>
      <c r="E85" s="70" t="str">
        <f>Eingabe!$B$130</f>
        <v>M17</v>
      </c>
      <c r="F85" s="203">
        <f>Eingabe!$K$133</f>
        <v>0</v>
      </c>
      <c r="G85" s="70" t="s">
        <v>107</v>
      </c>
      <c r="H85" s="70"/>
    </row>
    <row r="86" spans="1:8" s="161" customFormat="1" ht="12.75">
      <c r="A86" s="70"/>
      <c r="B86" s="70">
        <f t="shared" si="1"/>
        <v>49</v>
      </c>
      <c r="C86" s="70" t="s">
        <v>97</v>
      </c>
      <c r="D86" s="70" t="str">
        <f>Eingabe!$B$134</f>
        <v>M17/4</v>
      </c>
      <c r="E86" s="70" t="str">
        <f>Eingabe!$B$130</f>
        <v>M17</v>
      </c>
      <c r="F86" s="203">
        <f>Eingabe!$K$134</f>
        <v>0</v>
      </c>
      <c r="G86" s="70" t="s">
        <v>107</v>
      </c>
      <c r="H86" s="70"/>
    </row>
    <row r="87" spans="1:8" s="161" customFormat="1" ht="12.75">
      <c r="A87" s="70"/>
      <c r="B87" s="70">
        <f t="shared" si="1"/>
        <v>49</v>
      </c>
      <c r="C87" s="70" t="s">
        <v>97</v>
      </c>
      <c r="D87" s="70" t="str">
        <f>Eingabe!$B$135</f>
        <v>M17/5</v>
      </c>
      <c r="E87" s="70" t="str">
        <f>Eingabe!$B$130</f>
        <v>M17</v>
      </c>
      <c r="F87" s="203">
        <f>Eingabe!$K$135</f>
        <v>0</v>
      </c>
      <c r="G87" s="70" t="s">
        <v>107</v>
      </c>
      <c r="H87" s="70"/>
    </row>
    <row r="88" spans="1:8" s="161" customFormat="1" ht="12.75">
      <c r="A88" s="70"/>
      <c r="B88" s="70">
        <f t="shared" si="1"/>
        <v>49</v>
      </c>
      <c r="C88" s="70" t="s">
        <v>97</v>
      </c>
      <c r="D88" s="70" t="str">
        <f>Eingabe!$B$139</f>
        <v>M18/1</v>
      </c>
      <c r="E88" s="70" t="str">
        <f>Eingabe!$B$138</f>
        <v>M18</v>
      </c>
      <c r="F88" s="203">
        <f>Eingabe!$K$139</f>
        <v>0</v>
      </c>
      <c r="G88" s="70" t="s">
        <v>107</v>
      </c>
      <c r="H88" s="70"/>
    </row>
    <row r="89" spans="1:8" s="161" customFormat="1" ht="12.75">
      <c r="A89" s="70"/>
      <c r="B89" s="70">
        <f t="shared" si="1"/>
        <v>49</v>
      </c>
      <c r="C89" s="70" t="s">
        <v>97</v>
      </c>
      <c r="D89" s="70" t="str">
        <f>Eingabe!$B$140</f>
        <v>M18/2</v>
      </c>
      <c r="E89" s="70" t="str">
        <f>Eingabe!$B$138</f>
        <v>M18</v>
      </c>
      <c r="F89" s="203">
        <f>Eingabe!$K$140</f>
        <v>0</v>
      </c>
      <c r="G89" s="70" t="s">
        <v>107</v>
      </c>
      <c r="H89" s="70"/>
    </row>
    <row r="90" spans="1:8" s="161" customFormat="1" ht="12.75">
      <c r="A90" s="70"/>
      <c r="B90" s="70">
        <f t="shared" si="1"/>
        <v>49</v>
      </c>
      <c r="C90" s="70" t="s">
        <v>97</v>
      </c>
      <c r="D90" s="70" t="str">
        <f>Eingabe!$B$141</f>
        <v>M18/3</v>
      </c>
      <c r="E90" s="70" t="str">
        <f>Eingabe!$B$138</f>
        <v>M18</v>
      </c>
      <c r="F90" s="203">
        <f>Eingabe!$K$141</f>
        <v>0</v>
      </c>
      <c r="G90" s="70" t="s">
        <v>107</v>
      </c>
      <c r="H90" s="70"/>
    </row>
    <row r="91" spans="1:8" s="161" customFormat="1" ht="12.75">
      <c r="A91" s="70"/>
      <c r="B91" s="70">
        <f t="shared" si="1"/>
        <v>49</v>
      </c>
      <c r="C91" s="70" t="s">
        <v>97</v>
      </c>
      <c r="D91" s="70" t="str">
        <f>Eingabe!$B$142</f>
        <v>M18/4</v>
      </c>
      <c r="E91" s="70" t="str">
        <f>Eingabe!$B$138</f>
        <v>M18</v>
      </c>
      <c r="F91" s="203">
        <f>Eingabe!$K$142</f>
        <v>0</v>
      </c>
      <c r="G91" s="70" t="s">
        <v>107</v>
      </c>
      <c r="H91" s="70"/>
    </row>
    <row r="92" spans="1:8" s="161" customFormat="1" ht="12.75">
      <c r="A92" s="70"/>
      <c r="B92" s="70">
        <f t="shared" si="1"/>
        <v>49</v>
      </c>
      <c r="C92" s="70" t="s">
        <v>97</v>
      </c>
      <c r="D92" s="70" t="str">
        <f>Eingabe!$B$143</f>
        <v>M18/5</v>
      </c>
      <c r="E92" s="70" t="str">
        <f>Eingabe!$B$138</f>
        <v>M18</v>
      </c>
      <c r="F92" s="203">
        <f>Eingabe!$K$143</f>
        <v>0</v>
      </c>
      <c r="G92" s="70" t="s">
        <v>107</v>
      </c>
      <c r="H92" s="70"/>
    </row>
    <row r="93" spans="1:8" s="161" customFormat="1" ht="12.75">
      <c r="A93" s="70"/>
      <c r="B93" s="70">
        <f t="shared" si="1"/>
        <v>49</v>
      </c>
      <c r="C93" s="70" t="s">
        <v>97</v>
      </c>
      <c r="D93" s="70" t="str">
        <f>Eingabe!$B$147</f>
        <v>M19/1</v>
      </c>
      <c r="E93" s="70" t="str">
        <f>Eingabe!$B$146</f>
        <v>M19</v>
      </c>
      <c r="F93" s="203">
        <f>Eingabe!$K$147</f>
        <v>0</v>
      </c>
      <c r="G93" s="70" t="s">
        <v>107</v>
      </c>
      <c r="H93" s="70"/>
    </row>
    <row r="94" spans="1:8" s="161" customFormat="1" ht="12.75">
      <c r="A94" s="70"/>
      <c r="B94" s="70">
        <f t="shared" si="1"/>
        <v>49</v>
      </c>
      <c r="C94" s="70" t="s">
        <v>97</v>
      </c>
      <c r="D94" s="70" t="str">
        <f>Eingabe!$B$148</f>
        <v>M19/2</v>
      </c>
      <c r="E94" s="70" t="str">
        <f>Eingabe!$B$146</f>
        <v>M19</v>
      </c>
      <c r="F94" s="203">
        <f>Eingabe!$K$148</f>
        <v>0</v>
      </c>
      <c r="G94" s="70" t="s">
        <v>107</v>
      </c>
      <c r="H94" s="70"/>
    </row>
    <row r="95" spans="1:8" s="161" customFormat="1" ht="12.75">
      <c r="A95" s="70"/>
      <c r="B95" s="70">
        <f t="shared" si="1"/>
        <v>49</v>
      </c>
      <c r="C95" s="70" t="s">
        <v>97</v>
      </c>
      <c r="D95" s="70" t="str">
        <f>Eingabe!$B$149</f>
        <v>M19/3</v>
      </c>
      <c r="E95" s="70" t="str">
        <f>Eingabe!$B$146</f>
        <v>M19</v>
      </c>
      <c r="F95" s="203">
        <f>Eingabe!$K$149</f>
        <v>0</v>
      </c>
      <c r="G95" s="70" t="s">
        <v>107</v>
      </c>
      <c r="H95" s="70"/>
    </row>
    <row r="96" spans="1:8" s="161" customFormat="1" ht="12.75">
      <c r="A96" s="70"/>
      <c r="B96" s="70">
        <f t="shared" si="1"/>
        <v>49</v>
      </c>
      <c r="C96" s="70" t="s">
        <v>97</v>
      </c>
      <c r="D96" s="70" t="str">
        <f>Eingabe!$B$150</f>
        <v>M19/4</v>
      </c>
      <c r="E96" s="70" t="str">
        <f>Eingabe!$B$146</f>
        <v>M19</v>
      </c>
      <c r="F96" s="203">
        <f>Eingabe!$K$150</f>
        <v>0</v>
      </c>
      <c r="G96" s="70" t="s">
        <v>107</v>
      </c>
      <c r="H96" s="70"/>
    </row>
    <row r="97" spans="1:8" s="161" customFormat="1" ht="12.75">
      <c r="A97" s="70"/>
      <c r="B97" s="70">
        <f t="shared" si="1"/>
        <v>49</v>
      </c>
      <c r="C97" s="70" t="s">
        <v>97</v>
      </c>
      <c r="D97" s="70" t="str">
        <f>Eingabe!$B$151</f>
        <v>M19/5</v>
      </c>
      <c r="E97" s="70" t="str">
        <f>Eingabe!$B$146</f>
        <v>M19</v>
      </c>
      <c r="F97" s="203">
        <f>Eingabe!$K$151</f>
        <v>0</v>
      </c>
      <c r="G97" s="70" t="s">
        <v>107</v>
      </c>
      <c r="H97" s="70"/>
    </row>
    <row r="98" spans="1:8" s="161" customFormat="1" ht="12.75">
      <c r="A98" s="70"/>
      <c r="B98" s="70">
        <f t="shared" si="1"/>
        <v>49</v>
      </c>
      <c r="C98" s="70" t="s">
        <v>97</v>
      </c>
      <c r="D98" s="70" t="str">
        <f>Eingabe!$B$155</f>
        <v>M20/1</v>
      </c>
      <c r="E98" s="70" t="str">
        <f>Eingabe!$B$154</f>
        <v>M20</v>
      </c>
      <c r="F98" s="203">
        <f>Eingabe!$K$155</f>
        <v>0</v>
      </c>
      <c r="G98" s="70" t="s">
        <v>107</v>
      </c>
      <c r="H98" s="70"/>
    </row>
    <row r="99" spans="1:8" s="161" customFormat="1" ht="12.75">
      <c r="A99" s="70"/>
      <c r="B99" s="70">
        <f t="shared" si="1"/>
        <v>49</v>
      </c>
      <c r="C99" s="70" t="s">
        <v>97</v>
      </c>
      <c r="D99" s="70" t="str">
        <f>Eingabe!$B$156</f>
        <v>M20/2</v>
      </c>
      <c r="E99" s="70" t="str">
        <f>Eingabe!$B$154</f>
        <v>M20</v>
      </c>
      <c r="F99" s="203">
        <f>Eingabe!$K$156</f>
        <v>0</v>
      </c>
      <c r="G99" s="70" t="s">
        <v>107</v>
      </c>
      <c r="H99" s="70"/>
    </row>
    <row r="100" spans="1:8" s="161" customFormat="1" ht="12.75">
      <c r="A100" s="70"/>
      <c r="B100" s="70">
        <f t="shared" si="1"/>
        <v>49</v>
      </c>
      <c r="C100" s="70" t="s">
        <v>97</v>
      </c>
      <c r="D100" s="70" t="str">
        <f>Eingabe!$B$157</f>
        <v>M20/3</v>
      </c>
      <c r="E100" s="70" t="str">
        <f>Eingabe!$B$154</f>
        <v>M20</v>
      </c>
      <c r="F100" s="203">
        <f>Eingabe!$K$157</f>
        <v>0</v>
      </c>
      <c r="G100" s="70" t="s">
        <v>107</v>
      </c>
      <c r="H100" s="70"/>
    </row>
    <row r="101" spans="1:8" s="161" customFormat="1" ht="12.75">
      <c r="A101" s="70"/>
      <c r="B101" s="70">
        <f t="shared" si="1"/>
        <v>49</v>
      </c>
      <c r="C101" s="70" t="s">
        <v>97</v>
      </c>
      <c r="D101" s="70" t="str">
        <f>Eingabe!$B$158</f>
        <v>M20/4</v>
      </c>
      <c r="E101" s="70" t="str">
        <f>Eingabe!$B$154</f>
        <v>M20</v>
      </c>
      <c r="F101" s="203">
        <f>Eingabe!$K$158</f>
        <v>0</v>
      </c>
      <c r="G101" s="70" t="s">
        <v>107</v>
      </c>
      <c r="H101" s="70"/>
    </row>
    <row r="102" spans="1:8" s="161" customFormat="1" ht="12.75">
      <c r="A102" s="70"/>
      <c r="B102" s="70">
        <f t="shared" si="1"/>
        <v>49</v>
      </c>
      <c r="C102" s="70" t="s">
        <v>97</v>
      </c>
      <c r="D102" s="70" t="str">
        <f>Eingabe!$B$159</f>
        <v>M20/5</v>
      </c>
      <c r="E102" s="70" t="str">
        <f>Eingabe!$B$154</f>
        <v>M20</v>
      </c>
      <c r="F102" s="203">
        <f>Eingabe!$K$159</f>
        <v>0</v>
      </c>
      <c r="G102" s="70" t="s">
        <v>107</v>
      </c>
      <c r="H102" s="70"/>
    </row>
    <row r="103" spans="1:8" s="161" customFormat="1" ht="12.75">
      <c r="A103" s="70"/>
      <c r="B103" s="70">
        <f t="shared" si="1"/>
        <v>49</v>
      </c>
      <c r="C103" s="70" t="s">
        <v>97</v>
      </c>
      <c r="D103" s="70" t="str">
        <f>Eingabe!$B$163</f>
        <v>M21/1</v>
      </c>
      <c r="E103" s="70" t="str">
        <f>Eingabe!$B$162</f>
        <v>M21</v>
      </c>
      <c r="F103" s="203">
        <f>Eingabe!$K$163</f>
        <v>0</v>
      </c>
      <c r="G103" s="70" t="s">
        <v>107</v>
      </c>
      <c r="H103" s="70"/>
    </row>
    <row r="104" spans="1:8" s="161" customFormat="1" ht="12.75">
      <c r="A104" s="70"/>
      <c r="B104" s="70">
        <f t="shared" si="1"/>
        <v>49</v>
      </c>
      <c r="C104" s="70" t="s">
        <v>97</v>
      </c>
      <c r="D104" s="70" t="str">
        <f>Eingabe!$B$164</f>
        <v>M21/2</v>
      </c>
      <c r="E104" s="70" t="str">
        <f>Eingabe!$B$162</f>
        <v>M21</v>
      </c>
      <c r="F104" s="203">
        <f>Eingabe!$K$164</f>
        <v>0</v>
      </c>
      <c r="G104" s="70" t="s">
        <v>107</v>
      </c>
      <c r="H104" s="70"/>
    </row>
    <row r="105" spans="1:8" s="161" customFormat="1" ht="12.75">
      <c r="A105" s="70"/>
      <c r="B105" s="70">
        <f t="shared" si="1"/>
        <v>49</v>
      </c>
      <c r="C105" s="70" t="s">
        <v>97</v>
      </c>
      <c r="D105" s="70" t="str">
        <f>Eingabe!$B$165</f>
        <v>M21/3</v>
      </c>
      <c r="E105" s="70" t="str">
        <f>Eingabe!$B$162</f>
        <v>M21</v>
      </c>
      <c r="F105" s="203">
        <f>Eingabe!$K$165</f>
        <v>0</v>
      </c>
      <c r="G105" s="70" t="s">
        <v>107</v>
      </c>
      <c r="H105" s="70"/>
    </row>
    <row r="106" spans="1:8" s="161" customFormat="1" ht="12.75">
      <c r="A106" s="70"/>
      <c r="B106" s="70">
        <f t="shared" si="1"/>
        <v>49</v>
      </c>
      <c r="C106" s="70" t="s">
        <v>97</v>
      </c>
      <c r="D106" s="70" t="str">
        <f>Eingabe!$B$166</f>
        <v>M21/4</v>
      </c>
      <c r="E106" s="70" t="str">
        <f>Eingabe!$B$162</f>
        <v>M21</v>
      </c>
      <c r="F106" s="203">
        <f>Eingabe!$K$166</f>
        <v>0</v>
      </c>
      <c r="G106" s="70" t="s">
        <v>107</v>
      </c>
      <c r="H106" s="70"/>
    </row>
    <row r="107" spans="1:8" s="161" customFormat="1" ht="12.75">
      <c r="A107" s="70"/>
      <c r="B107" s="70">
        <f t="shared" si="1"/>
        <v>49</v>
      </c>
      <c r="C107" s="70" t="s">
        <v>97</v>
      </c>
      <c r="D107" s="70" t="str">
        <f>Eingabe!$B$167</f>
        <v>M21/5</v>
      </c>
      <c r="E107" s="70" t="str">
        <f>Eingabe!$B$162</f>
        <v>M21</v>
      </c>
      <c r="F107" s="203">
        <f>Eingabe!$K$167</f>
        <v>0</v>
      </c>
      <c r="G107" s="70" t="s">
        <v>107</v>
      </c>
      <c r="H107" s="70"/>
    </row>
    <row r="108" spans="1:8" s="161" customFormat="1" ht="12.75">
      <c r="A108" s="70"/>
      <c r="B108" s="70">
        <f t="shared" si="1"/>
        <v>49</v>
      </c>
      <c r="C108" s="70" t="s">
        <v>97</v>
      </c>
      <c r="D108" s="70" t="str">
        <f>Eingabe!$B$171</f>
        <v>M22/1</v>
      </c>
      <c r="E108" s="70" t="str">
        <f>Eingabe!$B$170</f>
        <v>M22</v>
      </c>
      <c r="F108" s="203">
        <f>Eingabe!$K$171</f>
        <v>0</v>
      </c>
      <c r="G108" s="70" t="s">
        <v>107</v>
      </c>
      <c r="H108" s="70"/>
    </row>
    <row r="109" spans="1:8" s="161" customFormat="1" ht="12.75">
      <c r="A109" s="70"/>
      <c r="B109" s="70">
        <f t="shared" si="1"/>
        <v>49</v>
      </c>
      <c r="C109" s="70" t="s">
        <v>97</v>
      </c>
      <c r="D109" s="70" t="str">
        <f>Eingabe!$B$172</f>
        <v>M22/2</v>
      </c>
      <c r="E109" s="70" t="str">
        <f>Eingabe!$B$170</f>
        <v>M22</v>
      </c>
      <c r="F109" s="203">
        <f>Eingabe!$K$172</f>
        <v>0</v>
      </c>
      <c r="G109" s="70" t="s">
        <v>107</v>
      </c>
      <c r="H109" s="70"/>
    </row>
    <row r="110" spans="1:8" s="161" customFormat="1" ht="12.75">
      <c r="A110" s="70"/>
      <c r="B110" s="70">
        <f t="shared" si="1"/>
        <v>49</v>
      </c>
      <c r="C110" s="70" t="s">
        <v>97</v>
      </c>
      <c r="D110" s="70" t="str">
        <f>Eingabe!$B$173</f>
        <v>M22/3</v>
      </c>
      <c r="E110" s="70" t="str">
        <f>Eingabe!$B$170</f>
        <v>M22</v>
      </c>
      <c r="F110" s="203">
        <f>Eingabe!$K$173</f>
        <v>0</v>
      </c>
      <c r="G110" s="70" t="s">
        <v>107</v>
      </c>
      <c r="H110" s="70"/>
    </row>
    <row r="111" spans="1:8" s="161" customFormat="1" ht="12.75">
      <c r="A111" s="70"/>
      <c r="B111" s="70">
        <f t="shared" si="1"/>
        <v>49</v>
      </c>
      <c r="C111" s="70" t="s">
        <v>97</v>
      </c>
      <c r="D111" s="70" t="str">
        <f>Eingabe!$B$174</f>
        <v>M22/4</v>
      </c>
      <c r="E111" s="70" t="str">
        <f>Eingabe!$B$170</f>
        <v>M22</v>
      </c>
      <c r="F111" s="203">
        <f>Eingabe!$K$174</f>
        <v>0</v>
      </c>
      <c r="G111" s="70" t="s">
        <v>107</v>
      </c>
      <c r="H111" s="70"/>
    </row>
    <row r="112" spans="1:8" s="161" customFormat="1" ht="12.75">
      <c r="A112" s="70"/>
      <c r="B112" s="70">
        <f t="shared" si="1"/>
        <v>49</v>
      </c>
      <c r="C112" s="70" t="s">
        <v>97</v>
      </c>
      <c r="D112" s="70" t="str">
        <f>Eingabe!$B$175</f>
        <v>M22/5</v>
      </c>
      <c r="E112" s="70" t="str">
        <f>Eingabe!$B$170</f>
        <v>M22</v>
      </c>
      <c r="F112" s="203">
        <f>Eingabe!$K$175</f>
        <v>0</v>
      </c>
      <c r="G112" s="70" t="s">
        <v>107</v>
      </c>
      <c r="H112" s="70"/>
    </row>
    <row r="113" spans="1:8" s="161" customFormat="1" ht="12.75">
      <c r="A113" s="70"/>
      <c r="B113" s="70">
        <f t="shared" si="1"/>
        <v>49</v>
      </c>
      <c r="C113" s="70" t="s">
        <v>97</v>
      </c>
      <c r="D113" s="70" t="str">
        <f>Eingabe!$B$179</f>
        <v>M23/1</v>
      </c>
      <c r="E113" s="70" t="str">
        <f>Eingabe!$B$178</f>
        <v>M23</v>
      </c>
      <c r="F113" s="203">
        <f>Eingabe!$K$179</f>
        <v>0</v>
      </c>
      <c r="G113" s="70" t="s">
        <v>107</v>
      </c>
      <c r="H113" s="70"/>
    </row>
    <row r="114" spans="1:8" s="161" customFormat="1" ht="12.75">
      <c r="A114" s="70"/>
      <c r="B114" s="70">
        <f t="shared" si="1"/>
        <v>49</v>
      </c>
      <c r="C114" s="70" t="s">
        <v>97</v>
      </c>
      <c r="D114" s="70" t="str">
        <f>Eingabe!$B$180</f>
        <v>M23/2</v>
      </c>
      <c r="E114" s="70" t="str">
        <f>Eingabe!$B$178</f>
        <v>M23</v>
      </c>
      <c r="F114" s="203">
        <f>Eingabe!$K$180</f>
        <v>0</v>
      </c>
      <c r="G114" s="70" t="s">
        <v>107</v>
      </c>
      <c r="H114" s="70"/>
    </row>
    <row r="115" spans="1:8" ht="12.75">
      <c r="A115" s="70"/>
      <c r="B115" s="70">
        <f t="shared" si="1"/>
        <v>49</v>
      </c>
      <c r="C115" s="70" t="s">
        <v>97</v>
      </c>
      <c r="D115" s="70" t="str">
        <f>Eingabe!$B$181</f>
        <v>M23/3</v>
      </c>
      <c r="E115" s="70" t="str">
        <f>Eingabe!$B$178</f>
        <v>M23</v>
      </c>
      <c r="F115" s="203">
        <f>Eingabe!$K$181</f>
        <v>0</v>
      </c>
      <c r="G115" s="70" t="s">
        <v>107</v>
      </c>
      <c r="H115" s="70"/>
    </row>
    <row r="116" spans="1:8" ht="12.75">
      <c r="A116" s="70"/>
      <c r="B116" s="70">
        <f t="shared" si="1"/>
        <v>49</v>
      </c>
      <c r="C116" s="70" t="s">
        <v>97</v>
      </c>
      <c r="D116" s="70" t="str">
        <f>Eingabe!$B$182</f>
        <v>M23/4</v>
      </c>
      <c r="E116" s="70" t="str">
        <f>Eingabe!$B$178</f>
        <v>M23</v>
      </c>
      <c r="F116" s="203">
        <f>Eingabe!$K$182</f>
        <v>0</v>
      </c>
      <c r="G116" s="70" t="s">
        <v>107</v>
      </c>
      <c r="H116" s="70"/>
    </row>
    <row r="117" spans="1:8" ht="12.75">
      <c r="A117" s="70"/>
      <c r="B117" s="70">
        <f t="shared" si="1"/>
        <v>49</v>
      </c>
      <c r="C117" s="70" t="s">
        <v>97</v>
      </c>
      <c r="D117" s="70" t="str">
        <f>Eingabe!$B$183</f>
        <v>M23/5</v>
      </c>
      <c r="E117" s="70" t="str">
        <f>Eingabe!$B$178</f>
        <v>M23</v>
      </c>
      <c r="F117" s="203">
        <f>Eingabe!$K$183</f>
        <v>0</v>
      </c>
      <c r="G117" s="70" t="s">
        <v>107</v>
      </c>
      <c r="H117" s="70"/>
    </row>
    <row r="118" spans="1:8" ht="12.75">
      <c r="A118" s="70"/>
      <c r="B118" s="70">
        <f t="shared" si="1"/>
        <v>49</v>
      </c>
      <c r="C118" s="70" t="s">
        <v>97</v>
      </c>
      <c r="D118" s="70" t="str">
        <f>Eingabe!$B$187</f>
        <v>M24/1</v>
      </c>
      <c r="E118" s="70" t="str">
        <f>Eingabe!$B$186</f>
        <v>M24</v>
      </c>
      <c r="F118" s="203">
        <f>Eingabe!$K$187</f>
        <v>0</v>
      </c>
      <c r="G118" s="70" t="s">
        <v>107</v>
      </c>
      <c r="H118" s="70"/>
    </row>
    <row r="119" spans="1:8" ht="12.75">
      <c r="A119" s="70"/>
      <c r="B119" s="70">
        <f t="shared" si="1"/>
        <v>49</v>
      </c>
      <c r="C119" s="70" t="s">
        <v>97</v>
      </c>
      <c r="D119" s="70" t="str">
        <f>Eingabe!$B$188</f>
        <v>M24/2</v>
      </c>
      <c r="E119" s="70" t="str">
        <f>Eingabe!$B$186</f>
        <v>M24</v>
      </c>
      <c r="F119" s="203">
        <f>Eingabe!$K$188</f>
        <v>0</v>
      </c>
      <c r="G119" s="70" t="s">
        <v>107</v>
      </c>
      <c r="H119" s="70"/>
    </row>
    <row r="120" spans="1:8" ht="12.75">
      <c r="A120" s="70"/>
      <c r="B120" s="70">
        <f t="shared" si="1"/>
        <v>49</v>
      </c>
      <c r="C120" s="70" t="s">
        <v>97</v>
      </c>
      <c r="D120" s="70" t="str">
        <f>Eingabe!$B$189</f>
        <v>M24/3</v>
      </c>
      <c r="E120" s="70" t="str">
        <f>Eingabe!$B$186</f>
        <v>M24</v>
      </c>
      <c r="F120" s="203">
        <f>Eingabe!$K$189</f>
        <v>0</v>
      </c>
      <c r="G120" s="70" t="s">
        <v>107</v>
      </c>
      <c r="H120" s="70"/>
    </row>
    <row r="121" spans="1:8" ht="12.75">
      <c r="A121" s="70"/>
      <c r="B121" s="70">
        <f t="shared" si="1"/>
        <v>49</v>
      </c>
      <c r="C121" s="70" t="s">
        <v>97</v>
      </c>
      <c r="D121" s="70" t="str">
        <f>Eingabe!$B$190</f>
        <v>M24/4</v>
      </c>
      <c r="E121" s="70" t="str">
        <f>Eingabe!$B$186</f>
        <v>M24</v>
      </c>
      <c r="F121" s="203">
        <f>Eingabe!$K$190</f>
        <v>0</v>
      </c>
      <c r="G121" s="70" t="s">
        <v>107</v>
      </c>
      <c r="H121" s="70"/>
    </row>
    <row r="122" spans="1:8" ht="12.75">
      <c r="A122" s="70"/>
      <c r="B122" s="70">
        <f t="shared" si="1"/>
        <v>49</v>
      </c>
      <c r="C122" s="70" t="s">
        <v>97</v>
      </c>
      <c r="D122" s="70" t="str">
        <f>Eingabe!$B$191</f>
        <v>M24/5</v>
      </c>
      <c r="E122" s="70" t="str">
        <f>Eingabe!$B$186</f>
        <v>M24</v>
      </c>
      <c r="F122" s="203">
        <f>Eingabe!$K$191</f>
        <v>0</v>
      </c>
      <c r="G122" s="70" t="s">
        <v>107</v>
      </c>
      <c r="H122" s="70"/>
    </row>
    <row r="123" spans="1:8" ht="12.75">
      <c r="A123" s="70"/>
      <c r="B123" s="70">
        <f t="shared" si="1"/>
        <v>49</v>
      </c>
      <c r="C123" s="70" t="s">
        <v>97</v>
      </c>
      <c r="D123" s="70" t="str">
        <f>Eingabe!$B$195</f>
        <v>M25/1</v>
      </c>
      <c r="E123" s="70" t="str">
        <f>Eingabe!$B$194</f>
        <v>M25</v>
      </c>
      <c r="F123" s="203">
        <f>Eingabe!$K$195</f>
        <v>0</v>
      </c>
      <c r="G123" s="70" t="s">
        <v>107</v>
      </c>
      <c r="H123" s="70"/>
    </row>
    <row r="124" spans="1:8" ht="12.75">
      <c r="A124" s="70"/>
      <c r="B124" s="70">
        <f t="shared" si="1"/>
        <v>49</v>
      </c>
      <c r="C124" s="70" t="s">
        <v>97</v>
      </c>
      <c r="D124" s="70" t="str">
        <f>Eingabe!$B$196</f>
        <v>M25/2</v>
      </c>
      <c r="E124" s="70" t="str">
        <f>Eingabe!$B$194</f>
        <v>M25</v>
      </c>
      <c r="F124" s="203">
        <f>Eingabe!$K$196</f>
        <v>0</v>
      </c>
      <c r="G124" s="70" t="s">
        <v>107</v>
      </c>
      <c r="H124" s="70"/>
    </row>
    <row r="125" spans="1:8" ht="12.75">
      <c r="A125" s="70"/>
      <c r="B125" s="70">
        <f t="shared" si="1"/>
        <v>49</v>
      </c>
      <c r="C125" s="70" t="s">
        <v>97</v>
      </c>
      <c r="D125" s="70" t="str">
        <f>Eingabe!$B$197</f>
        <v>M25/3</v>
      </c>
      <c r="E125" s="70" t="str">
        <f>Eingabe!$B$194</f>
        <v>M25</v>
      </c>
      <c r="F125" s="203">
        <f>Eingabe!$K$197</f>
        <v>0</v>
      </c>
      <c r="G125" s="70" t="s">
        <v>107</v>
      </c>
      <c r="H125" s="70"/>
    </row>
    <row r="126" spans="1:8" ht="12.75">
      <c r="A126" s="70"/>
      <c r="B126" s="70">
        <f t="shared" si="1"/>
        <v>49</v>
      </c>
      <c r="C126" s="70" t="s">
        <v>97</v>
      </c>
      <c r="D126" s="70" t="str">
        <f>Eingabe!$B$198</f>
        <v>M25/4</v>
      </c>
      <c r="E126" s="70" t="str">
        <f>Eingabe!$B$194</f>
        <v>M25</v>
      </c>
      <c r="F126" s="203">
        <f>Eingabe!$K$198</f>
        <v>0</v>
      </c>
      <c r="G126" s="70" t="s">
        <v>107</v>
      </c>
      <c r="H126" s="70"/>
    </row>
    <row r="127" spans="1:8" ht="12.75">
      <c r="A127" s="70"/>
      <c r="B127" s="70">
        <f t="shared" si="1"/>
        <v>49</v>
      </c>
      <c r="C127" s="70" t="s">
        <v>97</v>
      </c>
      <c r="D127" s="70" t="str">
        <f>Eingabe!$B$199</f>
        <v>M25/5</v>
      </c>
      <c r="E127" s="70" t="str">
        <f>Eingabe!$B$194</f>
        <v>M25</v>
      </c>
      <c r="F127" s="203">
        <f>Eingabe!$K$199</f>
        <v>0</v>
      </c>
      <c r="G127" s="70" t="s">
        <v>107</v>
      </c>
      <c r="H127" s="70"/>
    </row>
    <row r="128" spans="1:8" ht="12.75">
      <c r="A128" s="70"/>
      <c r="B128" s="70">
        <f t="shared" si="1"/>
        <v>49</v>
      </c>
      <c r="C128" s="70" t="s">
        <v>97</v>
      </c>
      <c r="D128" s="70" t="str">
        <f>Eingabe!$B$203</f>
        <v>M26/1</v>
      </c>
      <c r="E128" s="70" t="str">
        <f>Eingabe!$B$202</f>
        <v>M26</v>
      </c>
      <c r="F128" s="203">
        <f>Eingabe!$K$203</f>
        <v>0</v>
      </c>
      <c r="G128" s="70" t="s">
        <v>107</v>
      </c>
      <c r="H128" s="70"/>
    </row>
    <row r="129" spans="1:8" ht="12.75">
      <c r="A129" s="70"/>
      <c r="B129" s="70">
        <f t="shared" si="1"/>
        <v>49</v>
      </c>
      <c r="C129" s="70" t="s">
        <v>97</v>
      </c>
      <c r="D129" s="70" t="str">
        <f>Eingabe!$B$204</f>
        <v>M26/2</v>
      </c>
      <c r="E129" s="70" t="str">
        <f>Eingabe!$B$202</f>
        <v>M26</v>
      </c>
      <c r="F129" s="203">
        <f>Eingabe!$K$204</f>
        <v>0</v>
      </c>
      <c r="G129" s="70" t="s">
        <v>107</v>
      </c>
      <c r="H129" s="70"/>
    </row>
    <row r="130" spans="1:8" ht="12.75">
      <c r="A130" s="70"/>
      <c r="B130" s="70">
        <f t="shared" si="1"/>
        <v>49</v>
      </c>
      <c r="C130" s="70" t="s">
        <v>97</v>
      </c>
      <c r="D130" s="70" t="str">
        <f>Eingabe!$B$205</f>
        <v>M26/3</v>
      </c>
      <c r="E130" s="70" t="str">
        <f>Eingabe!$B$202</f>
        <v>M26</v>
      </c>
      <c r="F130" s="203">
        <f>Eingabe!$K$205</f>
        <v>0</v>
      </c>
      <c r="G130" s="70" t="s">
        <v>107</v>
      </c>
      <c r="H130" s="70"/>
    </row>
    <row r="131" spans="1:8" ht="12.75">
      <c r="A131" s="70"/>
      <c r="B131" s="70">
        <f t="shared" si="1"/>
        <v>49</v>
      </c>
      <c r="C131" s="70" t="s">
        <v>97</v>
      </c>
      <c r="D131" s="70" t="str">
        <f>Eingabe!$B$206</f>
        <v>M26/4</v>
      </c>
      <c r="E131" s="70" t="str">
        <f>Eingabe!$B$202</f>
        <v>M26</v>
      </c>
      <c r="F131" s="203">
        <f>Eingabe!$K$206</f>
        <v>0</v>
      </c>
      <c r="G131" s="70" t="s">
        <v>107</v>
      </c>
      <c r="H131" s="70"/>
    </row>
    <row r="132" spans="1:8" ht="12.75">
      <c r="A132" s="70"/>
      <c r="B132" s="70">
        <f aca="true" t="shared" si="2" ref="B132:B153">RANK(F132,$F$4:$F$153,0)</f>
        <v>49</v>
      </c>
      <c r="C132" s="70" t="s">
        <v>97</v>
      </c>
      <c r="D132" s="70" t="str">
        <f>Eingabe!$B$207</f>
        <v>M26/5</v>
      </c>
      <c r="E132" s="70" t="str">
        <f>Eingabe!$B$202</f>
        <v>M26</v>
      </c>
      <c r="F132" s="203">
        <f>Eingabe!$K$207</f>
        <v>0</v>
      </c>
      <c r="G132" s="70" t="s">
        <v>107</v>
      </c>
      <c r="H132" s="70"/>
    </row>
    <row r="133" spans="1:8" ht="12.75">
      <c r="A133" s="70"/>
      <c r="B133" s="70">
        <f t="shared" si="2"/>
        <v>49</v>
      </c>
      <c r="C133" s="70" t="s">
        <v>97</v>
      </c>
      <c r="D133" s="70" t="str">
        <f>Eingabe!$B$211</f>
        <v>M27/1</v>
      </c>
      <c r="E133" s="70" t="str">
        <f>Eingabe!$B$210</f>
        <v>M27</v>
      </c>
      <c r="F133" s="203">
        <f>Eingabe!$K$211</f>
        <v>0</v>
      </c>
      <c r="G133" s="70" t="s">
        <v>107</v>
      </c>
      <c r="H133" s="70"/>
    </row>
    <row r="134" spans="1:8" ht="12.75">
      <c r="A134" s="70"/>
      <c r="B134" s="70">
        <f t="shared" si="2"/>
        <v>49</v>
      </c>
      <c r="C134" s="70" t="s">
        <v>97</v>
      </c>
      <c r="D134" s="70" t="str">
        <f>Eingabe!$B$212</f>
        <v>M27/2</v>
      </c>
      <c r="E134" s="70" t="str">
        <f>Eingabe!$B$210</f>
        <v>M27</v>
      </c>
      <c r="F134" s="203">
        <f>Eingabe!$K$212</f>
        <v>0</v>
      </c>
      <c r="G134" s="70" t="s">
        <v>107</v>
      </c>
      <c r="H134" s="70"/>
    </row>
    <row r="135" spans="1:8" ht="12.75">
      <c r="A135" s="70"/>
      <c r="B135" s="70">
        <f t="shared" si="2"/>
        <v>49</v>
      </c>
      <c r="C135" s="70" t="s">
        <v>97</v>
      </c>
      <c r="D135" s="70" t="str">
        <f>Eingabe!$B$213</f>
        <v>M27/3</v>
      </c>
      <c r="E135" s="70" t="str">
        <f>Eingabe!$B$210</f>
        <v>M27</v>
      </c>
      <c r="F135" s="203">
        <f>Eingabe!$K$213</f>
        <v>0</v>
      </c>
      <c r="G135" s="70" t="s">
        <v>107</v>
      </c>
      <c r="H135" s="70"/>
    </row>
    <row r="136" spans="1:8" ht="12.75">
      <c r="A136" s="70"/>
      <c r="B136" s="70">
        <f t="shared" si="2"/>
        <v>49</v>
      </c>
      <c r="C136" s="70" t="s">
        <v>97</v>
      </c>
      <c r="D136" s="70" t="str">
        <f>Eingabe!$B$214</f>
        <v>M27/4</v>
      </c>
      <c r="E136" s="70" t="str">
        <f>Eingabe!$B$210</f>
        <v>M27</v>
      </c>
      <c r="F136" s="203">
        <f>Eingabe!$K$214</f>
        <v>0</v>
      </c>
      <c r="G136" s="70" t="s">
        <v>107</v>
      </c>
      <c r="H136" s="70"/>
    </row>
    <row r="137" spans="1:8" ht="12.75">
      <c r="A137" s="70"/>
      <c r="B137" s="70">
        <f t="shared" si="2"/>
        <v>49</v>
      </c>
      <c r="C137" s="70" t="s">
        <v>97</v>
      </c>
      <c r="D137" s="70" t="str">
        <f>Eingabe!$B$215</f>
        <v>M27/5</v>
      </c>
      <c r="E137" s="70" t="str">
        <f>Eingabe!$B$210</f>
        <v>M27</v>
      </c>
      <c r="F137" s="203">
        <f>Eingabe!$K$215</f>
        <v>0</v>
      </c>
      <c r="G137" s="70" t="s">
        <v>107</v>
      </c>
      <c r="H137" s="70"/>
    </row>
    <row r="138" spans="1:8" ht="12.75">
      <c r="A138" s="70"/>
      <c r="B138" s="70">
        <f t="shared" si="2"/>
        <v>49</v>
      </c>
      <c r="C138" s="70" t="s">
        <v>97</v>
      </c>
      <c r="D138" s="70" t="str">
        <f>Eingabe!$B$219</f>
        <v>M28/1</v>
      </c>
      <c r="E138" s="70" t="str">
        <f>Eingabe!$B$218</f>
        <v>M28</v>
      </c>
      <c r="F138" s="203">
        <f>Eingabe!$K$219</f>
        <v>0</v>
      </c>
      <c r="G138" s="70" t="s">
        <v>107</v>
      </c>
      <c r="H138" s="70"/>
    </row>
    <row r="139" spans="1:8" ht="12.75">
      <c r="A139" s="70"/>
      <c r="B139" s="70">
        <f t="shared" si="2"/>
        <v>49</v>
      </c>
      <c r="C139" s="70" t="s">
        <v>97</v>
      </c>
      <c r="D139" s="70" t="str">
        <f>Eingabe!$B$220</f>
        <v>M28/2</v>
      </c>
      <c r="E139" s="70" t="str">
        <f>Eingabe!$B$218</f>
        <v>M28</v>
      </c>
      <c r="F139" s="203">
        <f>Eingabe!$K$220</f>
        <v>0</v>
      </c>
      <c r="G139" s="70" t="s">
        <v>107</v>
      </c>
      <c r="H139" s="70"/>
    </row>
    <row r="140" spans="1:8" ht="12.75">
      <c r="A140" s="70"/>
      <c r="B140" s="70">
        <f t="shared" si="2"/>
        <v>49</v>
      </c>
      <c r="C140" s="70" t="s">
        <v>97</v>
      </c>
      <c r="D140" s="70" t="str">
        <f>Eingabe!$B$221</f>
        <v>M28/3</v>
      </c>
      <c r="E140" s="70" t="str">
        <f>Eingabe!$B$218</f>
        <v>M28</v>
      </c>
      <c r="F140" s="203">
        <f>Eingabe!$K$221</f>
        <v>0</v>
      </c>
      <c r="G140" s="70" t="s">
        <v>107</v>
      </c>
      <c r="H140" s="70"/>
    </row>
    <row r="141" spans="1:8" ht="12.75">
      <c r="A141" s="70"/>
      <c r="B141" s="70">
        <f t="shared" si="2"/>
        <v>49</v>
      </c>
      <c r="C141" s="70" t="s">
        <v>97</v>
      </c>
      <c r="D141" s="70" t="str">
        <f>Eingabe!$B$222</f>
        <v>M28/4</v>
      </c>
      <c r="E141" s="70" t="str">
        <f>Eingabe!$B$218</f>
        <v>M28</v>
      </c>
      <c r="F141" s="203">
        <f>Eingabe!$K$222</f>
        <v>0</v>
      </c>
      <c r="G141" s="70" t="s">
        <v>107</v>
      </c>
      <c r="H141" s="70"/>
    </row>
    <row r="142" spans="1:8" ht="12.75">
      <c r="A142" s="70"/>
      <c r="B142" s="70">
        <f t="shared" si="2"/>
        <v>49</v>
      </c>
      <c r="C142" s="70" t="s">
        <v>97</v>
      </c>
      <c r="D142" s="70" t="str">
        <f>Eingabe!$B$223</f>
        <v>M28/5</v>
      </c>
      <c r="E142" s="70" t="str">
        <f>Eingabe!$B$218</f>
        <v>M28</v>
      </c>
      <c r="F142" s="203">
        <f>Eingabe!$K$223</f>
        <v>0</v>
      </c>
      <c r="G142" s="70" t="s">
        <v>107</v>
      </c>
      <c r="H142" s="70"/>
    </row>
    <row r="143" spans="1:8" ht="12.75">
      <c r="A143" s="70"/>
      <c r="B143" s="70">
        <f t="shared" si="2"/>
        <v>49</v>
      </c>
      <c r="C143" s="70" t="s">
        <v>97</v>
      </c>
      <c r="D143" s="70" t="str">
        <f>Eingabe!$B$227</f>
        <v>M29/1</v>
      </c>
      <c r="E143" s="70" t="str">
        <f>Eingabe!$B$226</f>
        <v>M29</v>
      </c>
      <c r="F143" s="203">
        <f>Eingabe!$K$227</f>
        <v>0</v>
      </c>
      <c r="G143" s="70" t="s">
        <v>107</v>
      </c>
      <c r="H143" s="70"/>
    </row>
    <row r="144" spans="1:8" ht="12.75">
      <c r="A144" s="70"/>
      <c r="B144" s="70">
        <f t="shared" si="2"/>
        <v>49</v>
      </c>
      <c r="C144" s="70" t="s">
        <v>97</v>
      </c>
      <c r="D144" s="70" t="str">
        <f>Eingabe!$B$228</f>
        <v>M29/2</v>
      </c>
      <c r="E144" s="70" t="str">
        <f>Eingabe!$B$226</f>
        <v>M29</v>
      </c>
      <c r="F144" s="203">
        <f>Eingabe!$K$228</f>
        <v>0</v>
      </c>
      <c r="G144" s="70" t="s">
        <v>107</v>
      </c>
      <c r="H144" s="70"/>
    </row>
    <row r="145" spans="1:8" ht="12.75">
      <c r="A145" s="70"/>
      <c r="B145" s="70">
        <f t="shared" si="2"/>
        <v>49</v>
      </c>
      <c r="C145" s="70" t="s">
        <v>97</v>
      </c>
      <c r="D145" s="70" t="str">
        <f>Eingabe!$B$229</f>
        <v>M29/3</v>
      </c>
      <c r="E145" s="70" t="str">
        <f>Eingabe!$B$226</f>
        <v>M29</v>
      </c>
      <c r="F145" s="203">
        <f>Eingabe!$K$229</f>
        <v>0</v>
      </c>
      <c r="G145" s="70" t="s">
        <v>107</v>
      </c>
      <c r="H145" s="70"/>
    </row>
    <row r="146" spans="1:8" ht="12.75">
      <c r="A146" s="70"/>
      <c r="B146" s="70">
        <f t="shared" si="2"/>
        <v>49</v>
      </c>
      <c r="C146" s="70" t="s">
        <v>97</v>
      </c>
      <c r="D146" s="70" t="str">
        <f>Eingabe!$B$230</f>
        <v>M29/4</v>
      </c>
      <c r="E146" s="70" t="str">
        <f>Eingabe!$B$226</f>
        <v>M29</v>
      </c>
      <c r="F146" s="203">
        <f>Eingabe!$K$230</f>
        <v>0</v>
      </c>
      <c r="G146" s="70" t="s">
        <v>107</v>
      </c>
      <c r="H146" s="70"/>
    </row>
    <row r="147" spans="1:8" ht="12.75">
      <c r="A147" s="70"/>
      <c r="B147" s="70">
        <f t="shared" si="2"/>
        <v>49</v>
      </c>
      <c r="C147" s="70" t="s">
        <v>97</v>
      </c>
      <c r="D147" s="70" t="str">
        <f>Eingabe!$B$231</f>
        <v>M29/5</v>
      </c>
      <c r="E147" s="70" t="str">
        <f>Eingabe!$B$226</f>
        <v>M29</v>
      </c>
      <c r="F147" s="203">
        <f>Eingabe!$K$231</f>
        <v>0</v>
      </c>
      <c r="G147" s="70" t="s">
        <v>107</v>
      </c>
      <c r="H147" s="70"/>
    </row>
    <row r="148" spans="1:8" ht="12.75">
      <c r="A148" s="70"/>
      <c r="B148" s="70">
        <f t="shared" si="2"/>
        <v>49</v>
      </c>
      <c r="C148" s="70" t="s">
        <v>97</v>
      </c>
      <c r="D148" s="70" t="str">
        <f>Eingabe!$B$235</f>
        <v>M30/1</v>
      </c>
      <c r="E148" s="70" t="str">
        <f>Eingabe!$B$234</f>
        <v>M30</v>
      </c>
      <c r="F148" s="203">
        <f>Eingabe!$K$235</f>
        <v>0</v>
      </c>
      <c r="G148" s="70" t="s">
        <v>107</v>
      </c>
      <c r="H148" s="70"/>
    </row>
    <row r="149" spans="1:8" ht="12.75">
      <c r="A149" s="70"/>
      <c r="B149" s="70">
        <f t="shared" si="2"/>
        <v>49</v>
      </c>
      <c r="C149" s="70" t="s">
        <v>97</v>
      </c>
      <c r="D149" s="70" t="str">
        <f>Eingabe!$B$236</f>
        <v>M30/2</v>
      </c>
      <c r="E149" s="70" t="str">
        <f>Eingabe!$B$234</f>
        <v>M30</v>
      </c>
      <c r="F149" s="203">
        <f>Eingabe!$K$236</f>
        <v>0</v>
      </c>
      <c r="G149" s="70" t="s">
        <v>107</v>
      </c>
      <c r="H149" s="70"/>
    </row>
    <row r="150" spans="1:8" ht="12.75">
      <c r="A150" s="70"/>
      <c r="B150" s="70">
        <f t="shared" si="2"/>
        <v>49</v>
      </c>
      <c r="C150" s="70" t="s">
        <v>97</v>
      </c>
      <c r="D150" s="70" t="str">
        <f>Eingabe!$B$237</f>
        <v>M30/3</v>
      </c>
      <c r="E150" s="70" t="str">
        <f>Eingabe!$B$234</f>
        <v>M30</v>
      </c>
      <c r="F150" s="203">
        <f>Eingabe!$K$237</f>
        <v>0</v>
      </c>
      <c r="G150" s="70" t="s">
        <v>107</v>
      </c>
      <c r="H150" s="70"/>
    </row>
    <row r="151" spans="1:8" ht="12.75">
      <c r="A151" s="70"/>
      <c r="B151" s="70">
        <f t="shared" si="2"/>
        <v>49</v>
      </c>
      <c r="C151" s="70" t="s">
        <v>97</v>
      </c>
      <c r="D151" s="70" t="str">
        <f>Eingabe!$B$238</f>
        <v>M30/4</v>
      </c>
      <c r="E151" s="70" t="str">
        <f>Eingabe!$B$234</f>
        <v>M30</v>
      </c>
      <c r="F151" s="203">
        <f>Eingabe!$K$238</f>
        <v>0</v>
      </c>
      <c r="G151" s="70" t="s">
        <v>107</v>
      </c>
      <c r="H151" s="70"/>
    </row>
    <row r="152" spans="1:8" ht="12.75">
      <c r="A152" s="70"/>
      <c r="B152" s="70">
        <f t="shared" si="2"/>
        <v>49</v>
      </c>
      <c r="C152" s="70" t="s">
        <v>97</v>
      </c>
      <c r="D152" s="70" t="str">
        <f>Eingabe!$B$239</f>
        <v>M30/5</v>
      </c>
      <c r="E152" s="70" t="str">
        <f>Eingabe!$B$234</f>
        <v>M30</v>
      </c>
      <c r="F152" s="203">
        <f>Eingabe!$K$239</f>
        <v>0</v>
      </c>
      <c r="G152" s="70" t="s">
        <v>107</v>
      </c>
      <c r="H152" s="70"/>
    </row>
    <row r="153" spans="1:8" ht="12.75">
      <c r="A153" s="70"/>
      <c r="B153" s="70">
        <f t="shared" si="2"/>
        <v>49</v>
      </c>
      <c r="C153" s="70" t="s">
        <v>97</v>
      </c>
      <c r="D153" s="70" t="str">
        <f>Eingabe!$B$70</f>
        <v>Rupp Elias</v>
      </c>
      <c r="E153" s="70" t="str">
        <f>Eingabe!$B$66</f>
        <v>NMS Frankenburg</v>
      </c>
      <c r="F153" s="203">
        <f>Eingabe!$K$70</f>
        <v>0</v>
      </c>
      <c r="G153" s="70" t="s">
        <v>107</v>
      </c>
      <c r="H153" s="70"/>
    </row>
    <row r="154" spans="1:8" ht="12.75">
      <c r="A154" s="70"/>
      <c r="H154" s="70"/>
    </row>
    <row r="155" spans="1:8" ht="12.75">
      <c r="A155" s="70"/>
      <c r="H155" s="70"/>
    </row>
    <row r="156" spans="1:8" ht="12.75">
      <c r="A156" s="70"/>
      <c r="H156" s="70"/>
    </row>
    <row r="157" spans="1:8" ht="12.75">
      <c r="A157" s="70"/>
      <c r="H157" s="70"/>
    </row>
    <row r="158" spans="1:8" ht="12.75">
      <c r="A158" s="70"/>
      <c r="H158" s="70"/>
    </row>
    <row r="159" spans="1:8" ht="12.75">
      <c r="A159" s="70"/>
      <c r="H159" s="70"/>
    </row>
    <row r="160" spans="1:8" ht="12.75">
      <c r="A160" s="70"/>
      <c r="H160" s="70"/>
    </row>
    <row r="161" spans="1:8" ht="12.75">
      <c r="A161" s="70"/>
      <c r="H161" s="70"/>
    </row>
    <row r="162" spans="1:8" ht="12.75">
      <c r="A162" s="70"/>
      <c r="H162" s="70"/>
    </row>
    <row r="163" spans="1:8" ht="12.75">
      <c r="A163" s="70"/>
      <c r="H163" s="70"/>
    </row>
    <row r="164" spans="1:8" ht="12.75">
      <c r="A164" s="70"/>
      <c r="H164" s="70"/>
    </row>
    <row r="165" spans="1:8" ht="12.75">
      <c r="A165" s="70"/>
      <c r="H165" s="70"/>
    </row>
    <row r="166" spans="1:8" ht="12.75">
      <c r="A166" s="70"/>
      <c r="H166" s="70"/>
    </row>
    <row r="167" spans="1:8" ht="12.75">
      <c r="A167" s="70"/>
      <c r="H167" s="70"/>
    </row>
    <row r="168" spans="1:8" ht="12.75">
      <c r="A168" s="70"/>
      <c r="H168" s="70"/>
    </row>
    <row r="169" spans="1:8" ht="12.75">
      <c r="A169" s="70"/>
      <c r="H169" s="70"/>
    </row>
    <row r="170" spans="1:8" ht="12.75">
      <c r="A170" s="70"/>
      <c r="H170" s="70"/>
    </row>
    <row r="171" spans="1:8" ht="12.75">
      <c r="A171" s="70"/>
      <c r="H171" s="70"/>
    </row>
    <row r="172" spans="1:8" ht="12.75">
      <c r="A172" s="70"/>
      <c r="H172" s="70"/>
    </row>
    <row r="173" spans="1:8" ht="12.75">
      <c r="A173" s="70"/>
      <c r="H173" s="70"/>
    </row>
    <row r="174" spans="1:8" ht="12.75">
      <c r="A174" s="70"/>
      <c r="H174" s="70"/>
    </row>
    <row r="175" spans="1:8" ht="12.75">
      <c r="A175" s="70"/>
      <c r="H175" s="70"/>
    </row>
    <row r="176" spans="1:8" ht="12.75">
      <c r="A176" s="70"/>
      <c r="H176" s="70"/>
    </row>
    <row r="177" spans="1:8" ht="12.75">
      <c r="A177" s="70"/>
      <c r="H177" s="70"/>
    </row>
    <row r="178" spans="1:8" ht="12.75">
      <c r="A178" s="70"/>
      <c r="H178" s="70"/>
    </row>
    <row r="179" spans="1:8" ht="12.75">
      <c r="A179" s="70"/>
      <c r="H179" s="70"/>
    </row>
    <row r="180" spans="1:8" ht="12.75">
      <c r="A180" s="70"/>
      <c r="H180" s="70"/>
    </row>
    <row r="181" spans="1:8" ht="12.75">
      <c r="A181" s="202"/>
      <c r="H181" s="202"/>
    </row>
    <row r="182" spans="1:8" ht="12.75">
      <c r="A182" s="202"/>
      <c r="H182" s="202"/>
    </row>
    <row r="183" spans="1:8" ht="12.75">
      <c r="A183" s="202"/>
      <c r="H183" s="202"/>
    </row>
    <row r="184" spans="1:8" ht="12.75">
      <c r="A184" s="202"/>
      <c r="H184" s="202"/>
    </row>
    <row r="185" spans="1:8" ht="12.75">
      <c r="A185" s="202"/>
      <c r="H185" s="202"/>
    </row>
    <row r="186" spans="1:8" ht="12.75">
      <c r="A186" s="202"/>
      <c r="H186" s="202"/>
    </row>
    <row r="187" spans="1:8" ht="12.75">
      <c r="A187" s="202"/>
      <c r="H187" s="202"/>
    </row>
    <row r="188" spans="1:8" ht="12.75">
      <c r="A188" s="202"/>
      <c r="H188" s="202"/>
    </row>
    <row r="189" spans="1:8" ht="12.75">
      <c r="A189" s="202"/>
      <c r="H189" s="202"/>
    </row>
    <row r="190" spans="1:8" ht="12.75">
      <c r="A190" s="202"/>
      <c r="H190" s="202"/>
    </row>
    <row r="191" spans="1:8" ht="12.75">
      <c r="A191" s="202"/>
      <c r="H191" s="202"/>
    </row>
    <row r="192" spans="1:8" ht="12.75">
      <c r="A192" s="202"/>
      <c r="H192" s="202"/>
    </row>
    <row r="193" spans="1:8" ht="12.75">
      <c r="A193" s="202"/>
      <c r="H193" s="202"/>
    </row>
    <row r="194" spans="1:8" ht="12.75">
      <c r="A194" s="202"/>
      <c r="H194" s="202"/>
    </row>
    <row r="195" spans="1:8" ht="12.75">
      <c r="A195" s="202"/>
      <c r="H195" s="202"/>
    </row>
    <row r="196" spans="1:8" ht="12.75">
      <c r="A196" s="202"/>
      <c r="H196" s="202"/>
    </row>
    <row r="197" spans="1:8" ht="12.75">
      <c r="A197" s="202"/>
      <c r="H197" s="202"/>
    </row>
    <row r="198" spans="1:8" ht="12.75">
      <c r="A198" s="202"/>
      <c r="H198" s="202"/>
    </row>
    <row r="199" spans="1:8" ht="12.75">
      <c r="A199" s="202"/>
      <c r="H199" s="202"/>
    </row>
    <row r="200" spans="1:8" ht="12.75">
      <c r="A200" s="202"/>
      <c r="H200" s="202"/>
    </row>
    <row r="201" spans="1:8" ht="12.75">
      <c r="A201" s="202"/>
      <c r="H201" s="202"/>
    </row>
    <row r="202" spans="1:8" ht="12.75">
      <c r="A202" s="202"/>
      <c r="H202" s="202"/>
    </row>
    <row r="203" spans="1:8" ht="12.75">
      <c r="A203" s="202"/>
      <c r="H203" s="202"/>
    </row>
    <row r="204" spans="1:8" ht="12.75">
      <c r="A204" s="202"/>
      <c r="H204" s="202"/>
    </row>
    <row r="205" spans="1:8" ht="12.75">
      <c r="A205" s="202"/>
      <c r="H205" s="202"/>
    </row>
    <row r="206" spans="1:8" ht="12.75">
      <c r="A206" s="202"/>
      <c r="H206" s="202"/>
    </row>
    <row r="207" spans="1:8" ht="12.75">
      <c r="A207" s="202"/>
      <c r="H207" s="202"/>
    </row>
    <row r="208" spans="1:8" ht="12.75">
      <c r="A208" s="202"/>
      <c r="H208" s="202"/>
    </row>
    <row r="209" spans="1:8" ht="12.75">
      <c r="A209" s="202"/>
      <c r="H209" s="202"/>
    </row>
    <row r="210" spans="1:8" ht="12.75">
      <c r="A210" s="202"/>
      <c r="H210" s="202"/>
    </row>
    <row r="211" spans="1:8" ht="12.75">
      <c r="A211" s="202"/>
      <c r="H211" s="202"/>
    </row>
    <row r="212" spans="1:8" ht="12.75">
      <c r="A212" s="202"/>
      <c r="H212" s="202"/>
    </row>
    <row r="213" spans="1:8" ht="12.75">
      <c r="A213" s="202"/>
      <c r="H213" s="202"/>
    </row>
    <row r="214" spans="1:8" ht="12.75">
      <c r="A214" s="202"/>
      <c r="H214" s="202"/>
    </row>
    <row r="215" spans="1:8" ht="12.75">
      <c r="A215" s="202"/>
      <c r="H215" s="202"/>
    </row>
    <row r="216" spans="1:8" ht="12.75">
      <c r="A216" s="202"/>
      <c r="H216" s="202"/>
    </row>
    <row r="217" spans="1:8" ht="12.75">
      <c r="A217" s="202"/>
      <c r="H217" s="202"/>
    </row>
    <row r="218" spans="1:8" ht="12.75">
      <c r="A218" s="202"/>
      <c r="H218" s="202"/>
    </row>
    <row r="219" spans="1:8" ht="12.75">
      <c r="A219" s="202"/>
      <c r="H219" s="202"/>
    </row>
    <row r="220" spans="1:8" ht="12.75">
      <c r="A220" s="202"/>
      <c r="H220" s="202"/>
    </row>
    <row r="221" spans="1:8" ht="12.75">
      <c r="A221" s="202"/>
      <c r="H221" s="202"/>
    </row>
    <row r="222" spans="1:8" ht="12.75">
      <c r="A222" s="202"/>
      <c r="H222" s="202"/>
    </row>
    <row r="223" spans="1:8" ht="12.75">
      <c r="A223" s="202"/>
      <c r="H223" s="202"/>
    </row>
    <row r="224" spans="1:8" ht="12.75">
      <c r="A224" s="202"/>
      <c r="H224" s="202"/>
    </row>
    <row r="225" spans="1:8" ht="12.75">
      <c r="A225" s="202"/>
      <c r="H225" s="202"/>
    </row>
    <row r="226" spans="1:8" ht="12.75">
      <c r="A226" s="202"/>
      <c r="H226" s="202"/>
    </row>
    <row r="227" spans="1:8" ht="12.75">
      <c r="A227" s="202"/>
      <c r="H227" s="202"/>
    </row>
    <row r="228" spans="1:8" ht="12.75">
      <c r="A228" s="202"/>
      <c r="H228" s="202"/>
    </row>
    <row r="229" spans="1:8" ht="12.75">
      <c r="A229" s="202"/>
      <c r="H229" s="202"/>
    </row>
    <row r="230" spans="1:8" ht="12.75">
      <c r="A230" s="202"/>
      <c r="H230" s="202"/>
    </row>
    <row r="231" spans="1:8" ht="12.75">
      <c r="A231" s="202"/>
      <c r="H231" s="202"/>
    </row>
  </sheetData>
  <sheetProtection/>
  <printOptions/>
  <pageMargins left="0.7874015748031497" right="0.7874015748031497" top="0.3937007874015748" bottom="0.5905511811023623" header="0.5118110236220472" footer="0.5118110236220472"/>
  <pageSetup horizontalDpi="360" verticalDpi="36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4"/>
  <sheetViews>
    <sheetView zoomScalePageLayoutView="0" workbookViewId="0" topLeftCell="A1">
      <selection activeCell="A5" sqref="A5"/>
    </sheetView>
  </sheetViews>
  <sheetFormatPr defaultColWidth="11.421875" defaultRowHeight="12.75"/>
  <sheetData>
    <row r="1" ht="12.75">
      <c r="A1" t="s">
        <v>188</v>
      </c>
    </row>
    <row r="2" ht="12.75">
      <c r="A2" s="242">
        <v>41808</v>
      </c>
    </row>
    <row r="3" ht="15">
      <c r="A3" s="243" t="s">
        <v>189</v>
      </c>
    </row>
    <row r="4" ht="12.75">
      <c r="A4" t="s">
        <v>255</v>
      </c>
    </row>
  </sheetData>
  <sheetProtection/>
  <printOptions gridLines="1"/>
  <pageMargins left="0.787401575" right="0.787401575" top="0.984251969" bottom="0.984251969" header="0.511811023" footer="0.511811023"/>
  <pageSetup horizontalDpi="180" verticalDpi="18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Rupert Mayr</cp:lastModifiedBy>
  <cp:lastPrinted>2014-06-18T10:42:44Z</cp:lastPrinted>
  <dcterms:created xsi:type="dcterms:W3CDTF">2000-04-25T13:41:39Z</dcterms:created>
  <dcterms:modified xsi:type="dcterms:W3CDTF">2014-06-18T11:49:30Z</dcterms:modified>
  <cp:category/>
  <cp:version/>
  <cp:contentType/>
  <cp:contentStatus/>
</cp:coreProperties>
</file>